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2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I11" i="11"/>
  <c r="I10" i="11"/>
  <c r="H113" i="7" l="1"/>
  <c r="H108" i="7"/>
  <c r="H101" i="7"/>
  <c r="H89" i="7"/>
  <c r="H75" i="7"/>
  <c r="H74" i="7" s="1"/>
  <c r="I80" i="7"/>
  <c r="H71" i="7"/>
  <c r="H70" i="7" s="1"/>
  <c r="H69" i="7" s="1"/>
  <c r="H67" i="7"/>
  <c r="H66" i="7" s="1"/>
  <c r="H65" i="7" s="1"/>
  <c r="H63" i="7"/>
  <c r="H62" i="7" s="1"/>
  <c r="H61" i="7" s="1"/>
  <c r="H60" i="7" s="1"/>
  <c r="H59" i="7" s="1"/>
  <c r="I18" i="7"/>
  <c r="I17" i="7"/>
  <c r="I16" i="7"/>
  <c r="H10" i="7"/>
  <c r="F68" i="5"/>
  <c r="C35" i="5"/>
  <c r="F35" i="5"/>
  <c r="C30" i="5"/>
  <c r="H27" i="5"/>
  <c r="G27" i="5"/>
  <c r="G25" i="5"/>
  <c r="F26" i="5"/>
  <c r="G26" i="5" s="1"/>
  <c r="C26" i="5"/>
  <c r="H26" i="5" l="1"/>
  <c r="K10" i="11"/>
  <c r="J30" i="11"/>
  <c r="J29" i="11" s="1"/>
  <c r="G30" i="11"/>
  <c r="J15" i="11"/>
  <c r="L14" i="12" l="1"/>
  <c r="H51" i="11" l="1"/>
  <c r="I12" i="12" l="1"/>
  <c r="H135" i="7" l="1"/>
  <c r="I140" i="7"/>
  <c r="H139" i="7"/>
  <c r="G139" i="7"/>
  <c r="F139" i="7"/>
  <c r="I136" i="7"/>
  <c r="G135" i="7"/>
  <c r="F135" i="7"/>
  <c r="H126" i="7"/>
  <c r="I129" i="7"/>
  <c r="H83" i="7"/>
  <c r="H73" i="7" l="1"/>
  <c r="F134" i="7"/>
  <c r="F133" i="7" s="1"/>
  <c r="F24" i="7" s="1"/>
  <c r="G134" i="7"/>
  <c r="G133" i="7" s="1"/>
  <c r="G24" i="7" s="1"/>
  <c r="I139" i="7"/>
  <c r="H134" i="7"/>
  <c r="H133" i="7" s="1"/>
  <c r="I135" i="7"/>
  <c r="C7" i="8"/>
  <c r="H132" i="7" l="1"/>
  <c r="H131" i="7" s="1"/>
  <c r="I134" i="7"/>
  <c r="I133" i="7"/>
  <c r="D53" i="5"/>
  <c r="E53" i="5"/>
  <c r="F53" i="5"/>
  <c r="C53" i="5"/>
  <c r="F52" i="5"/>
  <c r="E63" i="5"/>
  <c r="D63" i="5"/>
  <c r="C63" i="5"/>
  <c r="F63" i="5"/>
  <c r="C48" i="5"/>
  <c r="F24" i="5"/>
  <c r="F23" i="5" l="1"/>
  <c r="C8" i="5"/>
  <c r="J87" i="11" l="1"/>
  <c r="H13" i="11"/>
  <c r="I13" i="11"/>
  <c r="J13" i="11"/>
  <c r="J12" i="11" s="1"/>
  <c r="G13" i="11"/>
  <c r="G15" i="11"/>
  <c r="G17" i="11"/>
  <c r="L18" i="11"/>
  <c r="K18" i="11"/>
  <c r="G12" i="11" l="1"/>
  <c r="H8" i="8"/>
  <c r="G8" i="8"/>
  <c r="L13" i="12"/>
  <c r="L10" i="12"/>
  <c r="I15" i="7"/>
  <c r="I30" i="7"/>
  <c r="I31" i="7"/>
  <c r="I32" i="7"/>
  <c r="I33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5" i="7"/>
  <c r="I57" i="7"/>
  <c r="I58" i="7"/>
  <c r="I76" i="7"/>
  <c r="I77" i="7"/>
  <c r="I78" i="7"/>
  <c r="I79" i="7"/>
  <c r="I81" i="7"/>
  <c r="I82" i="7"/>
  <c r="I91" i="7"/>
  <c r="I94" i="7"/>
  <c r="I95" i="7"/>
  <c r="I98" i="7"/>
  <c r="I102" i="7"/>
  <c r="I105" i="7"/>
  <c r="I116" i="7"/>
  <c r="I117" i="7"/>
  <c r="I124" i="7"/>
  <c r="I127" i="7"/>
  <c r="I128" i="7"/>
  <c r="I130" i="7"/>
  <c r="F75" i="7"/>
  <c r="F74" i="7" s="1"/>
  <c r="F73" i="7" s="1"/>
  <c r="G75" i="7"/>
  <c r="I75" i="7" l="1"/>
  <c r="G74" i="7"/>
  <c r="G73" i="7" s="1"/>
  <c r="L46" i="11"/>
  <c r="L47" i="11"/>
  <c r="L48" i="11"/>
  <c r="L50" i="11"/>
  <c r="L53" i="11"/>
  <c r="L54" i="11"/>
  <c r="L55" i="11"/>
  <c r="L57" i="11"/>
  <c r="L58" i="11"/>
  <c r="L59" i="11"/>
  <c r="L60" i="11"/>
  <c r="L61" i="11"/>
  <c r="L62" i="11"/>
  <c r="L64" i="11"/>
  <c r="L65" i="11"/>
  <c r="L66" i="11"/>
  <c r="L67" i="11"/>
  <c r="L68" i="11"/>
  <c r="L69" i="11"/>
  <c r="L70" i="11"/>
  <c r="L72" i="11"/>
  <c r="L73" i="11"/>
  <c r="L74" i="11"/>
  <c r="L77" i="11"/>
  <c r="L80" i="11"/>
  <c r="L83" i="11"/>
  <c r="L84" i="11"/>
  <c r="L88" i="11"/>
  <c r="L89" i="11"/>
  <c r="L91" i="11"/>
  <c r="L93" i="11"/>
  <c r="L94" i="11"/>
  <c r="L95" i="11"/>
  <c r="L16" i="11"/>
  <c r="L19" i="11"/>
  <c r="L22" i="11"/>
  <c r="L25" i="11"/>
  <c r="L27" i="11"/>
  <c r="L28" i="11"/>
  <c r="L31" i="11"/>
  <c r="L32" i="11"/>
  <c r="L36" i="11"/>
  <c r="K46" i="11"/>
  <c r="K47" i="11"/>
  <c r="K48" i="11"/>
  <c r="K50" i="11"/>
  <c r="K53" i="11"/>
  <c r="K54" i="11"/>
  <c r="K55" i="11"/>
  <c r="K57" i="11"/>
  <c r="K58" i="11"/>
  <c r="K59" i="11"/>
  <c r="K60" i="11"/>
  <c r="K61" i="11"/>
  <c r="K62" i="11"/>
  <c r="K64" i="11"/>
  <c r="K65" i="11"/>
  <c r="K66" i="11"/>
  <c r="K67" i="11"/>
  <c r="K68" i="11"/>
  <c r="K69" i="11"/>
  <c r="K70" i="11"/>
  <c r="K72" i="11"/>
  <c r="K73" i="11"/>
  <c r="K74" i="11"/>
  <c r="K77" i="11"/>
  <c r="K80" i="11"/>
  <c r="K83" i="11"/>
  <c r="K84" i="11"/>
  <c r="K88" i="11"/>
  <c r="K89" i="11"/>
  <c r="K91" i="11"/>
  <c r="K93" i="11"/>
  <c r="K95" i="11"/>
  <c r="K19" i="11"/>
  <c r="K22" i="11"/>
  <c r="K25" i="11"/>
  <c r="K27" i="11"/>
  <c r="K28" i="11"/>
  <c r="K31" i="11"/>
  <c r="K32" i="11"/>
  <c r="K36" i="11"/>
  <c r="K16" i="11"/>
  <c r="J15" i="12"/>
  <c r="I15" i="12"/>
  <c r="H15" i="12"/>
  <c r="G15" i="12"/>
  <c r="K14" i="12"/>
  <c r="K13" i="12"/>
  <c r="J12" i="12"/>
  <c r="H12" i="12"/>
  <c r="G12" i="12"/>
  <c r="K10" i="12"/>
  <c r="H9" i="5"/>
  <c r="H10" i="5"/>
  <c r="H11" i="5"/>
  <c r="H12" i="5"/>
  <c r="H13" i="5"/>
  <c r="H16" i="5"/>
  <c r="H17" i="5"/>
  <c r="H20" i="5"/>
  <c r="H21" i="5"/>
  <c r="H22" i="5"/>
  <c r="H25" i="5"/>
  <c r="H28" i="5"/>
  <c r="H31" i="5"/>
  <c r="H32" i="5"/>
  <c r="H33" i="5"/>
  <c r="H37" i="5"/>
  <c r="H38" i="5"/>
  <c r="H39" i="5"/>
  <c r="H40" i="5"/>
  <c r="H41" i="5"/>
  <c r="H42" i="5"/>
  <c r="H43" i="5"/>
  <c r="H44" i="5"/>
  <c r="H45" i="5"/>
  <c r="H46" i="5"/>
  <c r="H49" i="5"/>
  <c r="H50" i="5"/>
  <c r="H51" i="5"/>
  <c r="H54" i="5"/>
  <c r="H55" i="5"/>
  <c r="H56" i="5"/>
  <c r="H57" i="5"/>
  <c r="H60" i="5"/>
  <c r="H61" i="5"/>
  <c r="H66" i="5"/>
  <c r="H70" i="5"/>
  <c r="H71" i="5"/>
  <c r="H72" i="5"/>
  <c r="G9" i="5"/>
  <c r="G10" i="5"/>
  <c r="G11" i="5"/>
  <c r="G12" i="5"/>
  <c r="G13" i="5"/>
  <c r="G16" i="5"/>
  <c r="G17" i="5"/>
  <c r="G20" i="5"/>
  <c r="G21" i="5"/>
  <c r="G22" i="5"/>
  <c r="G28" i="5"/>
  <c r="G31" i="5"/>
  <c r="G32" i="5"/>
  <c r="G33" i="5"/>
  <c r="G36" i="5"/>
  <c r="G37" i="5"/>
  <c r="G38" i="5"/>
  <c r="G39" i="5"/>
  <c r="G40" i="5"/>
  <c r="G41" i="5"/>
  <c r="G42" i="5"/>
  <c r="G43" i="5"/>
  <c r="G44" i="5"/>
  <c r="G45" i="5"/>
  <c r="G46" i="5"/>
  <c r="G49" i="5"/>
  <c r="G50" i="5"/>
  <c r="G51" i="5"/>
  <c r="G54" i="5"/>
  <c r="G55" i="5"/>
  <c r="G56" i="5"/>
  <c r="G57" i="5"/>
  <c r="G60" i="5"/>
  <c r="G61" i="5"/>
  <c r="G66" i="5"/>
  <c r="G70" i="5"/>
  <c r="G71" i="5"/>
  <c r="G72" i="5"/>
  <c r="F20" i="7" l="1"/>
  <c r="G20" i="7"/>
  <c r="L15" i="12"/>
  <c r="J16" i="12"/>
  <c r="L12" i="12"/>
  <c r="G16" i="12"/>
  <c r="I16" i="12"/>
  <c r="H16" i="12"/>
  <c r="K15" i="12"/>
  <c r="K12" i="12"/>
  <c r="L16" i="12" l="1"/>
  <c r="K16" i="12"/>
  <c r="G126" i="7" l="1"/>
  <c r="G125" i="7" s="1"/>
  <c r="F126" i="7"/>
  <c r="F125" i="7" s="1"/>
  <c r="G113" i="7"/>
  <c r="G123" i="7"/>
  <c r="H123" i="7"/>
  <c r="H107" i="7" s="1"/>
  <c r="F123" i="7"/>
  <c r="F113" i="7"/>
  <c r="G104" i="7"/>
  <c r="H104" i="7"/>
  <c r="G101" i="7"/>
  <c r="F104" i="7"/>
  <c r="F101" i="7"/>
  <c r="G97" i="7"/>
  <c r="G96" i="7" s="1"/>
  <c r="H97" i="7"/>
  <c r="F97" i="7"/>
  <c r="F96" i="7" s="1"/>
  <c r="G89" i="7"/>
  <c r="G88" i="7" s="1"/>
  <c r="F89" i="7"/>
  <c r="F88" i="7" s="1"/>
  <c r="I104" i="7" l="1"/>
  <c r="I101" i="7"/>
  <c r="F107" i="7"/>
  <c r="F106" i="7" s="1"/>
  <c r="F23" i="7" s="1"/>
  <c r="H125" i="7"/>
  <c r="I125" i="7" s="1"/>
  <c r="I126" i="7"/>
  <c r="I123" i="7"/>
  <c r="I113" i="7"/>
  <c r="H96" i="7"/>
  <c r="I96" i="7" s="1"/>
  <c r="I97" i="7"/>
  <c r="H88" i="7"/>
  <c r="I89" i="7"/>
  <c r="F87" i="7"/>
  <c r="F21" i="7" s="1"/>
  <c r="G87" i="7"/>
  <c r="G21" i="7" s="1"/>
  <c r="F100" i="7"/>
  <c r="F99" i="7" s="1"/>
  <c r="F22" i="7" s="1"/>
  <c r="G107" i="7"/>
  <c r="G106" i="7" s="1"/>
  <c r="G23" i="7" s="1"/>
  <c r="H100" i="7"/>
  <c r="G100" i="7"/>
  <c r="G99" i="7" s="1"/>
  <c r="G22" i="7" s="1"/>
  <c r="G54" i="7"/>
  <c r="H54" i="7"/>
  <c r="F54" i="7"/>
  <c r="G56" i="7"/>
  <c r="H56" i="7"/>
  <c r="F56" i="7"/>
  <c r="G34" i="7"/>
  <c r="H34" i="7"/>
  <c r="F34" i="7"/>
  <c r="G29" i="7"/>
  <c r="H29" i="7"/>
  <c r="F29" i="7"/>
  <c r="H106" i="7" l="1"/>
  <c r="I54" i="7"/>
  <c r="F28" i="7"/>
  <c r="F27" i="7" s="1"/>
  <c r="I34" i="7"/>
  <c r="I29" i="7"/>
  <c r="F86" i="7"/>
  <c r="F85" i="7" s="1"/>
  <c r="I88" i="7"/>
  <c r="H87" i="7"/>
  <c r="I56" i="7"/>
  <c r="I107" i="7"/>
  <c r="H99" i="7"/>
  <c r="I100" i="7"/>
  <c r="G86" i="7"/>
  <c r="G28" i="7"/>
  <c r="H28" i="7"/>
  <c r="H27" i="7" s="1"/>
  <c r="D7" i="8"/>
  <c r="D6" i="8" s="1"/>
  <c r="E7" i="8"/>
  <c r="E6" i="8" s="1"/>
  <c r="F7" i="8"/>
  <c r="F6" i="8" s="1"/>
  <c r="C6" i="8"/>
  <c r="I94" i="11"/>
  <c r="H94" i="11"/>
  <c r="G94" i="11"/>
  <c r="K94" i="11" s="1"/>
  <c r="J92" i="11"/>
  <c r="L92" i="11" s="1"/>
  <c r="H92" i="11"/>
  <c r="G92" i="11"/>
  <c r="I87" i="11"/>
  <c r="I86" i="11" s="1"/>
  <c r="H87" i="11"/>
  <c r="G87" i="11"/>
  <c r="J82" i="11"/>
  <c r="I82" i="11"/>
  <c r="I81" i="11" s="1"/>
  <c r="H82" i="11"/>
  <c r="H81" i="11" s="1"/>
  <c r="G82" i="11"/>
  <c r="G81" i="11" s="1"/>
  <c r="J79" i="11"/>
  <c r="I79" i="11"/>
  <c r="H79" i="11"/>
  <c r="G79" i="11"/>
  <c r="J78" i="11"/>
  <c r="I78" i="11"/>
  <c r="H78" i="11"/>
  <c r="J76" i="11"/>
  <c r="L76" i="11" s="1"/>
  <c r="I76" i="11"/>
  <c r="H76" i="11"/>
  <c r="G76" i="11"/>
  <c r="J75" i="11"/>
  <c r="L75" i="11" s="1"/>
  <c r="I75" i="11"/>
  <c r="H75" i="11"/>
  <c r="J71" i="11"/>
  <c r="L71" i="11" s="1"/>
  <c r="I71" i="11"/>
  <c r="H71" i="11"/>
  <c r="G71" i="11"/>
  <c r="J63" i="11"/>
  <c r="I63" i="11"/>
  <c r="H63" i="11"/>
  <c r="G63" i="11"/>
  <c r="J56" i="11"/>
  <c r="I56" i="11"/>
  <c r="H56" i="11"/>
  <c r="G56" i="11"/>
  <c r="J52" i="11"/>
  <c r="I52" i="11"/>
  <c r="H52" i="11"/>
  <c r="G52" i="11"/>
  <c r="J51" i="11"/>
  <c r="J49" i="11"/>
  <c r="L49" i="11" s="1"/>
  <c r="I49" i="11"/>
  <c r="H49" i="11"/>
  <c r="H44" i="11" s="1"/>
  <c r="G49" i="11"/>
  <c r="J45" i="11"/>
  <c r="I45" i="11"/>
  <c r="I44" i="11" s="1"/>
  <c r="H45" i="11"/>
  <c r="G45" i="11"/>
  <c r="J35" i="11"/>
  <c r="I35" i="11"/>
  <c r="H35" i="11"/>
  <c r="G35" i="11"/>
  <c r="J34" i="11"/>
  <c r="I34" i="11"/>
  <c r="H34" i="11"/>
  <c r="G34" i="11"/>
  <c r="G33" i="11" s="1"/>
  <c r="J33" i="11"/>
  <c r="I33" i="11"/>
  <c r="H33" i="11"/>
  <c r="I30" i="11"/>
  <c r="I29" i="11" s="1"/>
  <c r="H30" i="11"/>
  <c r="H29" i="11" s="1"/>
  <c r="J26" i="11"/>
  <c r="L26" i="11" s="1"/>
  <c r="I26" i="11"/>
  <c r="H26" i="11"/>
  <c r="G26" i="11"/>
  <c r="J24" i="11"/>
  <c r="I24" i="11"/>
  <c r="I23" i="11" s="1"/>
  <c r="H24" i="11"/>
  <c r="H23" i="11" s="1"/>
  <c r="G24" i="11"/>
  <c r="J21" i="11"/>
  <c r="I21" i="11"/>
  <c r="I20" i="11" s="1"/>
  <c r="H21" i="11"/>
  <c r="G21" i="11"/>
  <c r="G20" i="11" s="1"/>
  <c r="H20" i="11"/>
  <c r="J17" i="11"/>
  <c r="I17" i="11"/>
  <c r="H17" i="11"/>
  <c r="I15" i="11"/>
  <c r="I12" i="11" s="1"/>
  <c r="H15" i="11"/>
  <c r="H12" i="11" s="1"/>
  <c r="H53" i="5"/>
  <c r="H26" i="7" l="1"/>
  <c r="I99" i="7"/>
  <c r="I22" i="7"/>
  <c r="I87" i="7"/>
  <c r="I21" i="7"/>
  <c r="I106" i="7"/>
  <c r="I23" i="7"/>
  <c r="K92" i="11"/>
  <c r="K79" i="11"/>
  <c r="K49" i="11"/>
  <c r="G23" i="11"/>
  <c r="G26" i="7"/>
  <c r="G25" i="7" s="1"/>
  <c r="I19" i="7"/>
  <c r="F19" i="7"/>
  <c r="F26" i="7"/>
  <c r="F13" i="7" s="1"/>
  <c r="H6" i="8"/>
  <c r="L63" i="11"/>
  <c r="L56" i="11"/>
  <c r="I51" i="11"/>
  <c r="I43" i="11" s="1"/>
  <c r="I42" i="11" s="1"/>
  <c r="L52" i="11"/>
  <c r="L45" i="11"/>
  <c r="G85" i="7"/>
  <c r="F14" i="7"/>
  <c r="G14" i="7"/>
  <c r="I14" i="7" s="1"/>
  <c r="I74" i="7"/>
  <c r="H86" i="7"/>
  <c r="H85" i="7" s="1"/>
  <c r="I28" i="7"/>
  <c r="G6" i="8"/>
  <c r="H7" i="8"/>
  <c r="G7" i="8"/>
  <c r="G53" i="5"/>
  <c r="C52" i="5"/>
  <c r="G52" i="5" s="1"/>
  <c r="K76" i="11"/>
  <c r="L21" i="11"/>
  <c r="K33" i="11"/>
  <c r="L33" i="11"/>
  <c r="K34" i="11"/>
  <c r="L34" i="11"/>
  <c r="K35" i="11"/>
  <c r="L35" i="11"/>
  <c r="L78" i="11"/>
  <c r="L79" i="11"/>
  <c r="J86" i="11"/>
  <c r="J85" i="11" s="1"/>
  <c r="L87" i="11"/>
  <c r="G86" i="11"/>
  <c r="K87" i="11"/>
  <c r="K82" i="11"/>
  <c r="J81" i="11"/>
  <c r="L81" i="11" s="1"/>
  <c r="L82" i="11"/>
  <c r="G78" i="11"/>
  <c r="K78" i="11" s="1"/>
  <c r="G75" i="11"/>
  <c r="K75" i="11" s="1"/>
  <c r="K71" i="11"/>
  <c r="K63" i="11"/>
  <c r="K56" i="11"/>
  <c r="G51" i="11"/>
  <c r="K51" i="11" s="1"/>
  <c r="K52" i="11"/>
  <c r="J44" i="11"/>
  <c r="L44" i="11" s="1"/>
  <c r="G44" i="11"/>
  <c r="K45" i="11"/>
  <c r="L29" i="11"/>
  <c r="L30" i="11"/>
  <c r="G29" i="11"/>
  <c r="K30" i="11"/>
  <c r="K26" i="11"/>
  <c r="J23" i="11"/>
  <c r="L23" i="11" s="1"/>
  <c r="L24" i="11"/>
  <c r="K24" i="11"/>
  <c r="K21" i="11"/>
  <c r="J20" i="11"/>
  <c r="K20" i="11"/>
  <c r="L17" i="11"/>
  <c r="K17" i="11"/>
  <c r="L12" i="11"/>
  <c r="K12" i="11"/>
  <c r="L15" i="11"/>
  <c r="K15" i="11"/>
  <c r="I85" i="11"/>
  <c r="L10" i="11"/>
  <c r="H86" i="11"/>
  <c r="H85" i="11" s="1"/>
  <c r="H43" i="11"/>
  <c r="H42" i="11" s="1"/>
  <c r="H11" i="11"/>
  <c r="H10" i="11" s="1"/>
  <c r="F11" i="7" l="1"/>
  <c r="F10" i="7" s="1"/>
  <c r="L51" i="11"/>
  <c r="I85" i="7"/>
  <c r="G10" i="7"/>
  <c r="I13" i="7"/>
  <c r="I20" i="7"/>
  <c r="I86" i="7"/>
  <c r="H25" i="7"/>
  <c r="I27" i="7"/>
  <c r="L20" i="11"/>
  <c r="J11" i="11"/>
  <c r="J10" i="11" s="1"/>
  <c r="L85" i="11"/>
  <c r="L86" i="11"/>
  <c r="G85" i="11"/>
  <c r="K86" i="11"/>
  <c r="K81" i="11"/>
  <c r="J43" i="11"/>
  <c r="K44" i="11"/>
  <c r="G43" i="11"/>
  <c r="G11" i="11"/>
  <c r="G10" i="11" s="1"/>
  <c r="K29" i="11"/>
  <c r="K23" i="11"/>
  <c r="F25" i="7"/>
  <c r="D68" i="5"/>
  <c r="D67" i="5" s="1"/>
  <c r="E68" i="5"/>
  <c r="H68" i="5"/>
  <c r="C68" i="5"/>
  <c r="E67" i="5"/>
  <c r="D59" i="5"/>
  <c r="D58" i="5" s="1"/>
  <c r="E59" i="5"/>
  <c r="E58" i="5" s="1"/>
  <c r="F59" i="5"/>
  <c r="F58" i="5" s="1"/>
  <c r="C59" i="5"/>
  <c r="C58" i="5" s="1"/>
  <c r="E52" i="5"/>
  <c r="H52" i="5" s="1"/>
  <c r="D52" i="5"/>
  <c r="D48" i="5"/>
  <c r="D47" i="5" s="1"/>
  <c r="E48" i="5"/>
  <c r="E47" i="5" s="1"/>
  <c r="F48" i="5"/>
  <c r="C47" i="5"/>
  <c r="D44" i="5"/>
  <c r="E44" i="5"/>
  <c r="F44" i="5"/>
  <c r="C44" i="5"/>
  <c r="G35" i="5"/>
  <c r="D36" i="5"/>
  <c r="D35" i="5" s="1"/>
  <c r="E36" i="5"/>
  <c r="D30" i="5"/>
  <c r="D29" i="5" s="1"/>
  <c r="E30" i="5"/>
  <c r="E29" i="5" s="1"/>
  <c r="F30" i="5"/>
  <c r="C29" i="5"/>
  <c r="G42" i="11" l="1"/>
  <c r="L11" i="11"/>
  <c r="E35" i="5"/>
  <c r="H35" i="5" s="1"/>
  <c r="H36" i="5"/>
  <c r="I11" i="7"/>
  <c r="I10" i="7"/>
  <c r="I73" i="7"/>
  <c r="I26" i="7"/>
  <c r="I25" i="7"/>
  <c r="F67" i="5"/>
  <c r="H67" i="5" s="1"/>
  <c r="H58" i="5"/>
  <c r="H59" i="5"/>
  <c r="F47" i="5"/>
  <c r="G47" i="5" s="1"/>
  <c r="H48" i="5"/>
  <c r="G48" i="5"/>
  <c r="C67" i="5"/>
  <c r="C34" i="5" s="1"/>
  <c r="G68" i="5"/>
  <c r="G59" i="5"/>
  <c r="F29" i="5"/>
  <c r="H29" i="5" s="1"/>
  <c r="H30" i="5"/>
  <c r="G30" i="5"/>
  <c r="K85" i="11"/>
  <c r="J42" i="11"/>
  <c r="L42" i="11" s="1"/>
  <c r="L43" i="11"/>
  <c r="K43" i="11"/>
  <c r="K11" i="11"/>
  <c r="D34" i="5"/>
  <c r="D24" i="5"/>
  <c r="D23" i="5" s="1"/>
  <c r="E24" i="5"/>
  <c r="E23" i="5" s="1"/>
  <c r="C24" i="5"/>
  <c r="D19" i="5"/>
  <c r="D18" i="5" s="1"/>
  <c r="E19" i="5"/>
  <c r="E18" i="5" s="1"/>
  <c r="F19" i="5"/>
  <c r="C19" i="5"/>
  <c r="F14" i="5"/>
  <c r="H14" i="5" s="1"/>
  <c r="D15" i="5"/>
  <c r="D14" i="5" s="1"/>
  <c r="E15" i="5"/>
  <c r="E14" i="5" s="1"/>
  <c r="F15" i="5"/>
  <c r="H15" i="5" s="1"/>
  <c r="C15" i="5"/>
  <c r="D11" i="5"/>
  <c r="E11" i="5"/>
  <c r="F11" i="5"/>
  <c r="C11" i="5"/>
  <c r="E34" i="5" l="1"/>
  <c r="G67" i="5"/>
  <c r="G58" i="5"/>
  <c r="H47" i="5"/>
  <c r="F34" i="5"/>
  <c r="H34" i="5" s="1"/>
  <c r="G29" i="5"/>
  <c r="H23" i="5"/>
  <c r="H24" i="5"/>
  <c r="F18" i="5"/>
  <c r="H18" i="5" s="1"/>
  <c r="H19" i="5"/>
  <c r="C23" i="5"/>
  <c r="G23" i="5" s="1"/>
  <c r="G24" i="5"/>
  <c r="C18" i="5"/>
  <c r="G19" i="5"/>
  <c r="C14" i="5"/>
  <c r="G14" i="5" s="1"/>
  <c r="G15" i="5"/>
  <c r="K42" i="11"/>
  <c r="D8" i="5"/>
  <c r="D7" i="5" s="1"/>
  <c r="D6" i="5" s="1"/>
  <c r="E8" i="5"/>
  <c r="E7" i="5" s="1"/>
  <c r="E6" i="5" s="1"/>
  <c r="F8" i="5"/>
  <c r="C7" i="5"/>
  <c r="G34" i="5" l="1"/>
  <c r="G18" i="5"/>
  <c r="F7" i="5"/>
  <c r="H8" i="5"/>
  <c r="G8" i="5"/>
  <c r="C6" i="5"/>
  <c r="G7" i="5"/>
  <c r="F6" i="5" l="1"/>
  <c r="H6" i="5" s="1"/>
  <c r="H7" i="5"/>
  <c r="G6" i="5" l="1"/>
</calcChain>
</file>

<file path=xl/sharedStrings.xml><?xml version="1.0" encoding="utf-8"?>
<sst xmlns="http://schemas.openxmlformats.org/spreadsheetml/2006/main" count="439" uniqueCount="208">
  <si>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</si>
  <si>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</si>
  <si>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</si>
  <si>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</si>
  <si>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</si>
  <si>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</si>
  <si>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</si>
  <si>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</si>
  <si>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</si>
  <si>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</si>
  <si>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</si>
  <si>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</si>
  <si>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</si>
  <si>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</si>
  <si>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</si>
  <si>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</si>
  <si>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</si>
  <si>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</si>
  <si>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</si>
  <si>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</si>
  <si>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</si>
  <si>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</si>
  <si>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</si>
  <si>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</si>
  <si>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</si>
  <si>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</si>
  <si>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</si>
  <si>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</si>
  <si>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</si>
  <si>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</si>
  <si>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</si>
  <si>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</si>
  <si>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</si>
  <si>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</si>
  <si>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</si>
  <si>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</si>
  <si>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</si>
  <si>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</si>
  <si>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</si>
  <si>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</si>
  <si>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</si>
  <si>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</si>
  <si>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</si>
  <si>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</si>
  <si>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</si>
  <si>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</si>
  <si>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</si>
  <si>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</si>
  <si>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</si>
  <si>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</si>
  <si>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</si>
  <si>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</si>
  <si>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</si>
  <si>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</si>
  <si>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</si>
  <si>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</si>
  <si>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</si>
  <si>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</si>
  <si>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</si>
  <si>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</si>
  <si>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</si>
  <si>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</si>
  <si>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</si>
  <si>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</si>
  <si>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</si>
  <si>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</si>
  <si>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</si>
  <si>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</si>
  <si>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</si>
  <si>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</si>
  <si>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2023. </t>
  </si>
  <si>
    <t>Pomoći od izvanproračunskih korisnika</t>
  </si>
  <si>
    <t>Tekuće pomoći od izvanproračunskih korisnika</t>
  </si>
  <si>
    <t>Prijenosi između prpračunskih korisnika</t>
  </si>
  <si>
    <t>Kapitalni prijenosi između proračunskih korisnika</t>
  </si>
  <si>
    <t xml:space="preserve"> Prihodi od upravnih i administrativnih pristojbi, pristojbi po posebnim propisimai naknada</t>
  </si>
  <si>
    <t>Prihodi po posebnim propisima</t>
  </si>
  <si>
    <t>Ostali nespomenuti prihodi</t>
  </si>
  <si>
    <t>Prihodi od pruženih usluga</t>
  </si>
  <si>
    <t xml:space="preserve">Donacija od pravnih i fizičkih osoba izvan općeg proračuna 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</si>
  <si>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</si>
  <si>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</si>
  <si>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</si>
  <si>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</si>
  <si>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prračuna za financiranje redovne djelatnosti</t>
  </si>
  <si>
    <t>Prihodi iz nadležnog prračuna za financiranje rashoda za nabavu nefinancijske imovine</t>
  </si>
  <si>
    <t>Plaće za posebne uvjete rada</t>
  </si>
  <si>
    <t>Ostali rashodi za zaposlene</t>
  </si>
  <si>
    <t>Doprinosi na plaće</t>
  </si>
  <si>
    <t>Doprinosi za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</si>
  <si>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</si>
  <si>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</si>
  <si>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</si>
  <si>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</si>
  <si>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</si>
  <si>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</si>
  <si>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</si>
  <si>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</si>
  <si>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</si>
  <si>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</si>
  <si>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</si>
  <si>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</si>
  <si>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</si>
  <si>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</si>
  <si>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</si>
  <si>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</si>
  <si>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</si>
  <si>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</si>
  <si>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</si>
  <si>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</si>
  <si>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</si>
  <si>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</si>
  <si>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</si>
  <si>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platni promet</t>
  </si>
  <si>
    <t>Prijenosi između proračun.korisnika istog proračuna</t>
  </si>
  <si>
    <t>Tekući prijenosi između pror.korisnika istog proračuna</t>
  </si>
  <si>
    <t>Pomoći dane u inozemstvu i unutar općeg proračuna</t>
  </si>
  <si>
    <t>Naknade građanima i kućanstvima na temelju 
osiguranja i druge naknade</t>
  </si>
  <si>
    <t>Ostale naknade građanima i kućanstvima iz prpračuna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</si>
  <si>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</si>
  <si>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</si>
  <si>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</si>
  <si>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</si>
  <si>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</si>
  <si>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</si>
  <si>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</si>
  <si>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</si>
  <si>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</si>
  <si>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</si>
  <si>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postrojenjima i opreme</t>
  </si>
  <si>
    <t>67 Prihodi za financiranje rashoda poslovanja</t>
  </si>
  <si>
    <t>66 Ostali prihodi</t>
  </si>
  <si>
    <t>4 Prihodi za posebne namjene</t>
  </si>
  <si>
    <t>43 Prihodi za posebne namjene</t>
  </si>
  <si>
    <t>5 Ostale pomoći</t>
  </si>
  <si>
    <t>52 Ostale pomoći</t>
  </si>
  <si>
    <t>63 Pomoći iz inozemstva i od subjekata unutar općeg proračuna</t>
  </si>
  <si>
    <t>61 Donacije</t>
  </si>
  <si>
    <t>65 Prihodi od administ.pristojbi po posebnim propisima</t>
  </si>
  <si>
    <t>31 Rashodi za zaposlene</t>
  </si>
  <si>
    <t>32 Materijalni rashodi</t>
  </si>
  <si>
    <t>34 Financijski rashodi</t>
  </si>
  <si>
    <t xml:space="preserve">37 Naknade građanima i kućanstvima </t>
  </si>
  <si>
    <t xml:space="preserve">45 Rashodi za dodatna ulaganja </t>
  </si>
  <si>
    <t>42 Rashodi za nabavu nefin.imovine</t>
  </si>
  <si>
    <t>6 Donacije</t>
  </si>
  <si>
    <t xml:space="preserve">  36 Pomoći dane u inoz.i unutar općeg pror.</t>
  </si>
  <si>
    <t>10 Socijalna zaštita</t>
  </si>
  <si>
    <t>107 Socijalna pomoć stanovništvu koje nije obuhvaćeno socijalnim programima</t>
  </si>
  <si>
    <t>109 Aktivnosti socijalne zaštite koje nisu 
drugdje svrstane</t>
  </si>
  <si>
    <t xml:space="preserve">Razdjel: 086 Ministarstvo rada, mirovinskoga sustava, obitelji i socijalne politike     </t>
  </si>
  <si>
    <t>Glava: 60 Proračunski korisnici u socijalnoj skrbi</t>
  </si>
  <si>
    <t>Ustanova: 410 Centar za pružanje usluga u zajednici Zagreb-Dugave</t>
  </si>
  <si>
    <t>UKUPNI RASHODI</t>
  </si>
  <si>
    <t>Skrb za socijalno osjetljive skupine</t>
  </si>
  <si>
    <t>A 734190</t>
  </si>
  <si>
    <t>Skrb za djecu i mladež s poremećajima u ponašanju</t>
  </si>
  <si>
    <t>IF 11</t>
  </si>
  <si>
    <t>Proračunski rashodi</t>
  </si>
  <si>
    <t>Doprinosi za zdravstveno osiguranje</t>
  </si>
  <si>
    <t>Naknada za prijevoz, za rad na terenu i odvojeni život</t>
  </si>
  <si>
    <t>Sitni inventar i auto gume</t>
  </si>
  <si>
    <t>Naknade građanima i kućanstvima na temelju osiguranja i druge naknade</t>
  </si>
  <si>
    <t>IF 43</t>
  </si>
  <si>
    <t>Ostali rashodi za posebne namjene</t>
  </si>
  <si>
    <t>A 797010</t>
  </si>
  <si>
    <t>IF 31</t>
  </si>
  <si>
    <t>Vlastiti rashodi</t>
  </si>
  <si>
    <t>Skrb za djecu i mladež s poremećajima u ponašanju (ostali izvori financiranja)</t>
  </si>
  <si>
    <t>IF 52</t>
  </si>
  <si>
    <t>IF 61</t>
  </si>
  <si>
    <t>Ostale pomoći</t>
  </si>
  <si>
    <t>Donacije</t>
  </si>
  <si>
    <t>II.  POSEBNI DIO</t>
  </si>
  <si>
    <t>Ravnatelj:</t>
  </si>
  <si>
    <t>Božo Vrkljan dipl.soc.radnik</t>
  </si>
  <si>
    <t>IZVORNI PLAN 
2024.</t>
  </si>
  <si>
    <t>TEKUĆI PLAN 
2024.</t>
  </si>
  <si>
    <t>Tekući prijenosi između proračunskih korisnika</t>
  </si>
  <si>
    <t>Pomoći od međunarodnih org.te institucija i tijela EU</t>
  </si>
  <si>
    <t>Tekuće pomoći od institucija i tijela EU</t>
  </si>
  <si>
    <t>IZVORNI PLAN
2024.</t>
  </si>
  <si>
    <t>TEKUĆI PLAN
 2024.</t>
  </si>
  <si>
    <t>Sportska i glazbena oprema</t>
  </si>
  <si>
    <t>581 Mehanizam za oporavak i otpornost</t>
  </si>
  <si>
    <t>IZVORNI PLAN 2024.</t>
  </si>
  <si>
    <t>TEKUĆI PLAN 2024.</t>
  </si>
  <si>
    <t>IZVORNI PLAN ILI REBALANS 2024.*</t>
  </si>
  <si>
    <t>TEKUĆI PLAN 2024.*</t>
  </si>
  <si>
    <t>Tekući prijenosi između proračunskih korisnika istog proračuna</t>
  </si>
  <si>
    <t>IF 581</t>
  </si>
  <si>
    <t>Razvoj socijalnih usluga u zajednici-NPOO</t>
  </si>
  <si>
    <t>Mehanizam za oporavak i otpornost</t>
  </si>
  <si>
    <t>T 797014</t>
  </si>
  <si>
    <t>Potpore</t>
  </si>
  <si>
    <t>GODIŠNJI IZVJEŠTAJ O IZVRŠENJU FINANCIJSKOG PLANA CENTRA ZA PRUŽANJE USLUGA U ZAJEDNICI ZAGREB-DUGAVE
ZA 2024. GODINE</t>
  </si>
  <si>
    <t xml:space="preserve">OSTVARENJE/IZVRŠENJE 
2024. </t>
  </si>
  <si>
    <t xml:space="preserve">OSTVARENJE/ IZVRŠENJE 
2023. </t>
  </si>
  <si>
    <t xml:space="preserve">OSTVARENJE/ IZVRŠENJE 
2024. </t>
  </si>
  <si>
    <t xml:space="preserve"> IZVRŠENJE 
2023. </t>
  </si>
  <si>
    <t xml:space="preserve"> IZVRŠENJE 
2024. </t>
  </si>
  <si>
    <t>Podizanje kvalitete i dostupnosti socijalne usluge</t>
  </si>
  <si>
    <t>K 618350</t>
  </si>
  <si>
    <t>Poboljšanje infrastrukture u sustavu soc.skrbi</t>
  </si>
  <si>
    <t>K 618391</t>
  </si>
  <si>
    <t>Hitne intervencije u sustavu socijalne skrbi</t>
  </si>
  <si>
    <t>K 792000</t>
  </si>
  <si>
    <t>Obnova voznog parka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</si>
</sst>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3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0" fontId="20" fillId="0" borderId="3" xfId="0" applyFont="1" applyBorder="1"/>
    <xf numFmtId="0" fontId="20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0" fontId="1" fillId="0" borderId="0" xfId="0" applyFont="1"/>
    <xf numFmtId="4" fontId="8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" fontId="1" fillId="0" borderId="3" xfId="0" applyNumberFormat="1" applyFont="1" applyBorder="1"/>
    <xf numFmtId="0" fontId="22" fillId="0" borderId="0" xfId="0" applyFont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20" fillId="0" borderId="3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/>
    <xf numFmtId="0" fontId="25" fillId="0" borderId="0" xfId="0" applyFont="1" applyAlignment="1">
      <alignment horizontal="center" vertical="center" wrapText="1"/>
    </xf>
    <xf numFmtId="0" fontId="12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vertical="center"/>
    </xf>
    <xf numFmtId="4" fontId="10" fillId="3" borderId="3" xfId="0" applyNumberFormat="1" applyFont="1" applyFill="1" applyBorder="1" applyAlignment="1" applyProtection="1">
      <alignment vertical="center"/>
    </xf>
    <xf numFmtId="4" fontId="1" fillId="0" borderId="0" xfId="0" applyNumberFormat="1" applyFont="1"/>
    <xf numFmtId="4" fontId="10" fillId="3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"/>
  <sheetViews>
    <sheetView tabSelected="1" workbookViewId="0">
      <selection activeCell="I15" sqref="I15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40" t="s">
        <v>195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31"/>
    </row>
    <row r="2" spans="2:13" ht="18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.75" customHeight="1" x14ac:dyDescent="0.3">
      <c r="B3" s="140" t="s">
        <v>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30"/>
    </row>
    <row r="4" spans="2:13" ht="17.399999999999999" x14ac:dyDescent="0.3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4"/>
    </row>
    <row r="5" spans="2:13" ht="18" customHeight="1" x14ac:dyDescent="0.3">
      <c r="B5" s="140" t="s">
        <v>61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29"/>
    </row>
    <row r="6" spans="2:13" ht="18" customHeight="1" x14ac:dyDescent="0.3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29"/>
    </row>
    <row r="7" spans="2:13" ht="18" customHeight="1" x14ac:dyDescent="0.3">
      <c r="B7" s="135" t="s">
        <v>69</v>
      </c>
      <c r="C7" s="135"/>
      <c r="D7" s="135"/>
      <c r="E7" s="135"/>
      <c r="F7" s="135"/>
      <c r="G7" s="5"/>
      <c r="H7" s="6"/>
      <c r="I7" s="6"/>
      <c r="J7" s="6"/>
      <c r="K7" s="36"/>
      <c r="L7" s="36"/>
    </row>
    <row r="8" spans="2:13" ht="26.4" x14ac:dyDescent="0.3">
      <c r="B8" s="136" t="s">
        <v>7</v>
      </c>
      <c r="C8" s="136"/>
      <c r="D8" s="136"/>
      <c r="E8" s="136"/>
      <c r="F8" s="136"/>
      <c r="G8" s="33" t="s">
        <v>70</v>
      </c>
      <c r="H8" s="33" t="s">
        <v>176</v>
      </c>
      <c r="I8" s="33" t="s">
        <v>177</v>
      </c>
      <c r="J8" s="33" t="s">
        <v>196</v>
      </c>
      <c r="K8" s="33" t="s">
        <v>28</v>
      </c>
      <c r="L8" s="33" t="s">
        <v>59</v>
      </c>
    </row>
    <row r="9" spans="2:13" x14ac:dyDescent="0.3">
      <c r="B9" s="145">
        <v>1</v>
      </c>
      <c r="C9" s="145"/>
      <c r="D9" s="145"/>
      <c r="E9" s="145"/>
      <c r="F9" s="146"/>
      <c r="G9" s="39">
        <v>2</v>
      </c>
      <c r="H9" s="38">
        <v>3</v>
      </c>
      <c r="I9" s="38">
        <v>4</v>
      </c>
      <c r="J9" s="38">
        <v>5</v>
      </c>
      <c r="K9" s="38" t="s">
        <v>42</v>
      </c>
      <c r="L9" s="38" t="s">
        <v>43</v>
      </c>
    </row>
    <row r="10" spans="2:13" x14ac:dyDescent="0.3">
      <c r="B10" s="127" t="s">
        <v>30</v>
      </c>
      <c r="C10" s="128"/>
      <c r="D10" s="128"/>
      <c r="E10" s="128"/>
      <c r="F10" s="126"/>
      <c r="G10" s="117">
        <v>3457808.2</v>
      </c>
      <c r="H10" s="57">
        <v>3640190</v>
      </c>
      <c r="I10" s="57">
        <v>4217271</v>
      </c>
      <c r="J10" s="57">
        <v>4669674.9000000004</v>
      </c>
      <c r="K10" s="22">
        <f>J10/G10*100</f>
        <v>135.04725045189031</v>
      </c>
      <c r="L10" s="22">
        <f>J10/I10*100</f>
        <v>110.72740879113532</v>
      </c>
    </row>
    <row r="11" spans="2:13" x14ac:dyDescent="0.3">
      <c r="B11" s="141" t="s">
        <v>29</v>
      </c>
      <c r="C11" s="126"/>
      <c r="D11" s="126"/>
      <c r="E11" s="126"/>
      <c r="F11" s="126"/>
      <c r="G11" s="117">
        <v>0</v>
      </c>
      <c r="H11" s="57">
        <v>0</v>
      </c>
      <c r="I11" s="57">
        <v>0</v>
      </c>
      <c r="J11" s="57">
        <v>0</v>
      </c>
      <c r="K11" s="22">
        <v>0</v>
      </c>
      <c r="L11" s="22">
        <v>0</v>
      </c>
    </row>
    <row r="12" spans="2:13" x14ac:dyDescent="0.3">
      <c r="B12" s="142" t="s">
        <v>0</v>
      </c>
      <c r="C12" s="134"/>
      <c r="D12" s="134"/>
      <c r="E12" s="134"/>
      <c r="F12" s="143"/>
      <c r="G12" s="118">
        <f>G10+G11</f>
        <v>3457808.2</v>
      </c>
      <c r="H12" s="118">
        <f t="shared" ref="H12:J12" si="0">H10+H11</f>
        <v>3640190</v>
      </c>
      <c r="I12" s="118">
        <f>I10+I11</f>
        <v>4217271</v>
      </c>
      <c r="J12" s="118">
        <f t="shared" si="0"/>
        <v>4669674.9000000004</v>
      </c>
      <c r="K12" s="22">
        <f t="shared" ref="K12:K16" si="1">J12/G12*100</f>
        <v>135.04725045189031</v>
      </c>
      <c r="L12" s="22">
        <f t="shared" ref="L12:L16" si="2">J12/I12*100</f>
        <v>110.72740879113532</v>
      </c>
    </row>
    <row r="13" spans="2:13" x14ac:dyDescent="0.3">
      <c r="B13" s="144" t="s">
        <v>31</v>
      </c>
      <c r="C13" s="128"/>
      <c r="D13" s="128"/>
      <c r="E13" s="128"/>
      <c r="F13" s="128"/>
      <c r="G13" s="117">
        <v>3337482.63</v>
      </c>
      <c r="H13" s="57">
        <v>3640190</v>
      </c>
      <c r="I13" s="57">
        <v>4217271</v>
      </c>
      <c r="J13" s="57">
        <v>4587277.09</v>
      </c>
      <c r="K13" s="22">
        <f t="shared" si="1"/>
        <v>137.44721991257225</v>
      </c>
      <c r="L13" s="22">
        <f t="shared" si="2"/>
        <v>108.77359055180472</v>
      </c>
    </row>
    <row r="14" spans="2:13" x14ac:dyDescent="0.3">
      <c r="B14" s="125" t="s">
        <v>32</v>
      </c>
      <c r="C14" s="126"/>
      <c r="D14" s="126"/>
      <c r="E14" s="126"/>
      <c r="F14" s="126"/>
      <c r="G14" s="119">
        <v>111742.45</v>
      </c>
      <c r="H14" s="58"/>
      <c r="I14" s="58">
        <v>0</v>
      </c>
      <c r="J14" s="58">
        <v>44365.52</v>
      </c>
      <c r="K14" s="22">
        <f t="shared" si="1"/>
        <v>39.703371458205901</v>
      </c>
      <c r="L14" s="22" t="e">
        <f t="shared" si="2"/>
        <v>#DIV/0!</v>
      </c>
    </row>
    <row r="15" spans="2:13" x14ac:dyDescent="0.3">
      <c r="B15" s="24" t="s">
        <v>1</v>
      </c>
      <c r="C15" s="105"/>
      <c r="D15" s="105"/>
      <c r="E15" s="105"/>
      <c r="F15" s="105"/>
      <c r="G15" s="118">
        <f>G13+G14</f>
        <v>3449225.08</v>
      </c>
      <c r="H15" s="118">
        <f t="shared" ref="H15:J15" si="3">H13+H14</f>
        <v>3640190</v>
      </c>
      <c r="I15" s="118">
        <f t="shared" si="3"/>
        <v>4217271</v>
      </c>
      <c r="J15" s="118">
        <f t="shared" si="3"/>
        <v>4631642.6099999994</v>
      </c>
      <c r="K15" s="22">
        <f t="shared" si="1"/>
        <v>134.28067181976999</v>
      </c>
      <c r="L15" s="22">
        <f t="shared" si="2"/>
        <v>109.82558649894682</v>
      </c>
    </row>
    <row r="16" spans="2:13" x14ac:dyDescent="0.3">
      <c r="B16" s="133" t="s">
        <v>2</v>
      </c>
      <c r="C16" s="134"/>
      <c r="D16" s="134"/>
      <c r="E16" s="134"/>
      <c r="F16" s="134"/>
      <c r="G16" s="120">
        <f>G12-G15</f>
        <v>8583.1200000001118</v>
      </c>
      <c r="H16" s="120">
        <f t="shared" ref="H16:J16" si="4">H12-H15</f>
        <v>0</v>
      </c>
      <c r="I16" s="120">
        <f t="shared" si="4"/>
        <v>0</v>
      </c>
      <c r="J16" s="120">
        <f t="shared" si="4"/>
        <v>38032.290000000969</v>
      </c>
      <c r="K16" s="22">
        <f t="shared" si="1"/>
        <v>443.10565388810215</v>
      </c>
      <c r="L16" s="22" t="e">
        <f t="shared" si="2"/>
        <v>#DIV/0!</v>
      </c>
    </row>
    <row r="17" spans="1:49" ht="17.399999999999999" x14ac:dyDescent="0.3">
      <c r="B17" s="18"/>
      <c r="C17" s="17"/>
      <c r="D17" s="17"/>
      <c r="E17" s="17"/>
      <c r="F17" s="17"/>
      <c r="G17" s="17"/>
      <c r="H17" s="17"/>
      <c r="I17" s="17"/>
      <c r="J17" s="17"/>
      <c r="K17" s="1"/>
      <c r="L17" s="1"/>
      <c r="M17" s="1"/>
    </row>
    <row r="18" spans="1:49" ht="18" customHeight="1" x14ac:dyDescent="0.3">
      <c r="B18" s="135" t="s">
        <v>66</v>
      </c>
      <c r="C18" s="135"/>
      <c r="D18" s="135"/>
      <c r="E18" s="135"/>
      <c r="F18" s="135"/>
      <c r="G18" s="17"/>
      <c r="H18" s="17"/>
      <c r="I18" s="17"/>
      <c r="J18" s="17"/>
      <c r="K18" s="1"/>
      <c r="L18" s="1"/>
      <c r="M18" s="1"/>
    </row>
    <row r="19" spans="1:49" ht="26.4" x14ac:dyDescent="0.3">
      <c r="B19" s="136" t="s">
        <v>7</v>
      </c>
      <c r="C19" s="136"/>
      <c r="D19" s="136"/>
      <c r="E19" s="136"/>
      <c r="F19" s="136"/>
      <c r="G19" s="33" t="s">
        <v>70</v>
      </c>
      <c r="H19" s="33" t="s">
        <v>176</v>
      </c>
      <c r="I19" s="33" t="s">
        <v>177</v>
      </c>
      <c r="J19" s="2" t="s">
        <v>196</v>
      </c>
      <c r="K19" s="2" t="s">
        <v>28</v>
      </c>
      <c r="L19" s="2" t="s">
        <v>59</v>
      </c>
    </row>
    <row r="20" spans="1:49" x14ac:dyDescent="0.3">
      <c r="B20" s="137">
        <v>1</v>
      </c>
      <c r="C20" s="138"/>
      <c r="D20" s="138"/>
      <c r="E20" s="138"/>
      <c r="F20" s="138"/>
      <c r="G20" s="40">
        <v>2</v>
      </c>
      <c r="H20" s="38">
        <v>3</v>
      </c>
      <c r="I20" s="38">
        <v>4</v>
      </c>
      <c r="J20" s="38">
        <v>5</v>
      </c>
      <c r="K20" s="38" t="s">
        <v>42</v>
      </c>
      <c r="L20" s="38" t="s">
        <v>43</v>
      </c>
    </row>
    <row r="21" spans="1:49" ht="15.75" customHeight="1" x14ac:dyDescent="0.3">
      <c r="B21" s="127" t="s">
        <v>33</v>
      </c>
      <c r="C21" s="139"/>
      <c r="D21" s="139"/>
      <c r="E21" s="139"/>
      <c r="F21" s="139"/>
      <c r="G21" s="34"/>
      <c r="H21" s="23"/>
      <c r="I21" s="23"/>
      <c r="J21" s="23"/>
      <c r="K21" s="23"/>
      <c r="L21" s="23"/>
    </row>
    <row r="22" spans="1:49" x14ac:dyDescent="0.3">
      <c r="B22" s="127" t="s">
        <v>34</v>
      </c>
      <c r="C22" s="128"/>
      <c r="D22" s="128"/>
      <c r="E22" s="128"/>
      <c r="F22" s="128"/>
      <c r="G22" s="32"/>
      <c r="H22" s="23"/>
      <c r="I22" s="23"/>
      <c r="J22" s="23"/>
      <c r="K22" s="23"/>
      <c r="L22" s="23"/>
    </row>
    <row r="23" spans="1:49" ht="15" customHeight="1" x14ac:dyDescent="0.3">
      <c r="B23" s="129" t="s">
        <v>60</v>
      </c>
      <c r="C23" s="130"/>
      <c r="D23" s="130"/>
      <c r="E23" s="130"/>
      <c r="F23" s="131"/>
      <c r="G23" s="42"/>
      <c r="H23" s="43"/>
      <c r="I23" s="43"/>
      <c r="J23" s="43"/>
      <c r="K23" s="43"/>
      <c r="L23" s="43"/>
    </row>
    <row r="24" spans="1:49" s="44" customFormat="1" ht="15" customHeight="1" x14ac:dyDescent="0.3">
      <c r="A24"/>
      <c r="B24" s="127" t="s">
        <v>16</v>
      </c>
      <c r="C24" s="128"/>
      <c r="D24" s="128"/>
      <c r="E24" s="128"/>
      <c r="F24" s="128"/>
      <c r="G24" s="32"/>
      <c r="I24" s="23"/>
      <c r="J24" s="23"/>
      <c r="K24" s="23"/>
      <c r="L24" s="2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4" customFormat="1" ht="15" customHeight="1" x14ac:dyDescent="0.3">
      <c r="A25"/>
      <c r="B25" s="127" t="s">
        <v>65</v>
      </c>
      <c r="C25" s="128"/>
      <c r="D25" s="128"/>
      <c r="E25" s="128"/>
      <c r="F25" s="128"/>
      <c r="G25" s="32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3">
      <c r="A26" s="54"/>
      <c r="B26" s="129" t="s">
        <v>67</v>
      </c>
      <c r="C26" s="130"/>
      <c r="D26" s="130"/>
      <c r="E26" s="130"/>
      <c r="F26" s="131"/>
      <c r="G26" s="42"/>
      <c r="H26" s="55"/>
      <c r="I26" s="55"/>
      <c r="J26" s="55"/>
      <c r="K26" s="55"/>
      <c r="L26" s="5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6" x14ac:dyDescent="0.3">
      <c r="B27" s="132" t="s">
        <v>68</v>
      </c>
      <c r="C27" s="132"/>
      <c r="D27" s="132"/>
      <c r="E27" s="132"/>
      <c r="F27" s="132"/>
      <c r="G27" s="45"/>
      <c r="H27" s="46"/>
      <c r="I27" s="46"/>
      <c r="J27" s="46"/>
      <c r="K27" s="46"/>
      <c r="L27" s="46"/>
    </row>
    <row r="29" spans="1:49" ht="15.6" x14ac:dyDescent="0.3">
      <c r="B29" s="41"/>
      <c r="C29" s="41"/>
      <c r="D29" s="41"/>
      <c r="E29" s="41"/>
      <c r="F29" s="41"/>
      <c r="G29" s="41"/>
      <c r="H29" s="41"/>
      <c r="I29" s="41"/>
      <c r="J29" s="114" t="s">
        <v>174</v>
      </c>
      <c r="K29" s="41"/>
      <c r="L29" s="41"/>
    </row>
    <row r="30" spans="1:49" ht="15.6" x14ac:dyDescent="0.3">
      <c r="J30" s="115" t="s">
        <v>175</v>
      </c>
    </row>
  </sheetData>
  <mergeCells count="22">
    <mergeCell ref="B10:F10"/>
    <mergeCell ref="B11:F11"/>
    <mergeCell ref="B12:F12"/>
    <mergeCell ref="B13:F13"/>
    <mergeCell ref="B9:F9"/>
    <mergeCell ref="B1:L1"/>
    <mergeCell ref="B3:L3"/>
    <mergeCell ref="B5:L5"/>
    <mergeCell ref="B7:F7"/>
    <mergeCell ref="B8:F8"/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2"/>
  <sheetViews>
    <sheetView workbookViewId="0">
      <selection activeCell="L49" sqref="L4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style="64" customWidth="1"/>
  </cols>
  <sheetData>
    <row r="1" spans="2:12" ht="17.399999999999999" x14ac:dyDescent="0.3">
      <c r="B1" s="18"/>
      <c r="C1" s="18"/>
      <c r="D1" s="18"/>
      <c r="E1" s="18"/>
      <c r="F1" s="18"/>
      <c r="G1" s="18"/>
      <c r="H1" s="18"/>
      <c r="I1" s="18"/>
      <c r="J1" s="18"/>
      <c r="K1" s="108"/>
      <c r="L1" s="108"/>
    </row>
    <row r="2" spans="2:12" ht="15.75" customHeight="1" x14ac:dyDescent="0.3">
      <c r="B2" s="140" t="s">
        <v>10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17.399999999999999" x14ac:dyDescent="0.3">
      <c r="B3" s="18"/>
      <c r="C3" s="18"/>
      <c r="D3" s="18"/>
      <c r="E3" s="18"/>
      <c r="F3" s="18"/>
      <c r="G3" s="18"/>
      <c r="H3" s="18"/>
      <c r="I3" s="18"/>
      <c r="J3" s="4"/>
      <c r="K3" s="4"/>
      <c r="L3" s="4"/>
    </row>
    <row r="4" spans="2:12" ht="15.75" customHeight="1" x14ac:dyDescent="0.3">
      <c r="B4" s="140" t="s">
        <v>63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ht="17.399999999999999" x14ac:dyDescent="0.3">
      <c r="B5" s="18"/>
      <c r="C5" s="18"/>
      <c r="D5" s="18"/>
      <c r="E5" s="18"/>
      <c r="F5" s="18"/>
      <c r="G5" s="18"/>
      <c r="H5" s="18"/>
      <c r="I5" s="18"/>
      <c r="J5" s="4"/>
      <c r="K5" s="4"/>
      <c r="L5" s="4"/>
    </row>
    <row r="6" spans="2:12" ht="15.75" customHeight="1" x14ac:dyDescent="0.3">
      <c r="B6" s="140" t="s">
        <v>44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2:12" ht="17.399999999999999" x14ac:dyDescent="0.3">
      <c r="B7" s="18"/>
      <c r="C7" s="18"/>
      <c r="D7" s="18"/>
      <c r="E7" s="18"/>
      <c r="F7" s="18"/>
      <c r="G7" s="18"/>
      <c r="H7" s="18"/>
      <c r="I7" s="18"/>
      <c r="J7" s="4"/>
      <c r="K7" s="4"/>
      <c r="L7" s="4"/>
    </row>
    <row r="8" spans="2:12" ht="45" customHeight="1" x14ac:dyDescent="0.3">
      <c r="B8" s="150" t="s">
        <v>7</v>
      </c>
      <c r="C8" s="151"/>
      <c r="D8" s="151"/>
      <c r="E8" s="151"/>
      <c r="F8" s="152"/>
      <c r="G8" s="43" t="s">
        <v>197</v>
      </c>
      <c r="H8" s="43" t="s">
        <v>176</v>
      </c>
      <c r="I8" s="43" t="s">
        <v>177</v>
      </c>
      <c r="J8" s="43" t="s">
        <v>198</v>
      </c>
      <c r="K8" s="43" t="s">
        <v>28</v>
      </c>
      <c r="L8" s="43" t="s">
        <v>59</v>
      </c>
    </row>
    <row r="9" spans="2:12" x14ac:dyDescent="0.3">
      <c r="B9" s="147">
        <v>1</v>
      </c>
      <c r="C9" s="148"/>
      <c r="D9" s="148"/>
      <c r="E9" s="148"/>
      <c r="F9" s="149"/>
      <c r="G9" s="47">
        <v>2</v>
      </c>
      <c r="H9" s="47">
        <v>3</v>
      </c>
      <c r="I9" s="47">
        <v>4</v>
      </c>
      <c r="J9" s="47">
        <v>5</v>
      </c>
      <c r="K9" s="43" t="s">
        <v>42</v>
      </c>
      <c r="L9" s="43" t="s">
        <v>43</v>
      </c>
    </row>
    <row r="10" spans="2:12" s="66" customFormat="1" x14ac:dyDescent="0.3">
      <c r="B10" s="9"/>
      <c r="C10" s="9"/>
      <c r="D10" s="9"/>
      <c r="E10" s="9"/>
      <c r="F10" s="9" t="s">
        <v>58</v>
      </c>
      <c r="G10" s="69">
        <f>G11+G33</f>
        <v>3457808.2</v>
      </c>
      <c r="H10" s="69">
        <f t="shared" ref="H10:J10" si="0">H11+H33</f>
        <v>3640190</v>
      </c>
      <c r="I10" s="69">
        <f>I11+I33</f>
        <v>4217271</v>
      </c>
      <c r="J10" s="69">
        <f t="shared" si="0"/>
        <v>4669674.9000000004</v>
      </c>
      <c r="K10" s="109">
        <f>J10/G10*100</f>
        <v>135.04725045189031</v>
      </c>
      <c r="L10" s="109">
        <f>J10/I10*100</f>
        <v>110.72740879113532</v>
      </c>
    </row>
    <row r="11" spans="2:12" s="64" customFormat="1" ht="13.2" x14ac:dyDescent="0.25">
      <c r="B11" s="9">
        <v>6</v>
      </c>
      <c r="C11" s="9"/>
      <c r="D11" s="9"/>
      <c r="E11" s="9"/>
      <c r="F11" s="9" t="s">
        <v>3</v>
      </c>
      <c r="G11" s="61">
        <f>G12+G20+G23+G29</f>
        <v>3457808.2</v>
      </c>
      <c r="H11" s="61">
        <f t="shared" ref="H11:I11" si="1">H12+H20+H23+H29</f>
        <v>3640190</v>
      </c>
      <c r="I11" s="61">
        <f>I12+I20+I23+I29</f>
        <v>4217271</v>
      </c>
      <c r="J11" s="61">
        <f>J12+J20+J23+J29</f>
        <v>4669674.9000000004</v>
      </c>
      <c r="K11" s="109">
        <f t="shared" ref="K11:K36" si="2">J11/G11*100</f>
        <v>135.04725045189031</v>
      </c>
      <c r="L11" s="109">
        <f t="shared" ref="L11:L36" si="3">J11/I11*100</f>
        <v>110.72740879113532</v>
      </c>
    </row>
    <row r="12" spans="2:12" s="64" customFormat="1" ht="26.4" x14ac:dyDescent="0.25">
      <c r="B12" s="9"/>
      <c r="C12" s="14">
        <v>63</v>
      </c>
      <c r="D12" s="14"/>
      <c r="E12" s="14"/>
      <c r="F12" s="14" t="s">
        <v>14</v>
      </c>
      <c r="G12" s="59">
        <f>G13+G15+G17</f>
        <v>27653.27</v>
      </c>
      <c r="H12" s="59">
        <f t="shared" ref="H12:J12" si="4">H13+H15+H17</f>
        <v>13455</v>
      </c>
      <c r="I12" s="59">
        <f t="shared" si="4"/>
        <v>13455</v>
      </c>
      <c r="J12" s="59">
        <f t="shared" si="4"/>
        <v>405361.32999999996</v>
      </c>
      <c r="K12" s="109">
        <f t="shared" si="2"/>
        <v>1465.871233311648</v>
      </c>
      <c r="L12" s="109">
        <f t="shared" si="3"/>
        <v>3012.7189149015235</v>
      </c>
    </row>
    <row r="13" spans="2:12" s="64" customFormat="1" ht="13.2" x14ac:dyDescent="0.25">
      <c r="B13" s="9"/>
      <c r="C13" s="14"/>
      <c r="D13" s="14">
        <v>632</v>
      </c>
      <c r="E13" s="14"/>
      <c r="F13" s="14" t="s">
        <v>179</v>
      </c>
      <c r="G13" s="59">
        <f>G14</f>
        <v>0</v>
      </c>
      <c r="H13" s="59">
        <f t="shared" ref="H13:J13" si="5">H14</f>
        <v>0</v>
      </c>
      <c r="I13" s="59">
        <f t="shared" si="5"/>
        <v>0</v>
      </c>
      <c r="J13" s="59">
        <f t="shared" si="5"/>
        <v>358578.6</v>
      </c>
      <c r="K13" s="109"/>
      <c r="L13" s="109"/>
    </row>
    <row r="14" spans="2:12" s="64" customFormat="1" ht="13.2" x14ac:dyDescent="0.25">
      <c r="B14" s="9"/>
      <c r="C14" s="14"/>
      <c r="D14" s="14"/>
      <c r="E14" s="14">
        <v>6323</v>
      </c>
      <c r="F14" s="14" t="s">
        <v>180</v>
      </c>
      <c r="G14" s="59">
        <v>0</v>
      </c>
      <c r="H14" s="59"/>
      <c r="I14" s="59"/>
      <c r="J14" s="59">
        <v>358578.6</v>
      </c>
      <c r="K14" s="109"/>
      <c r="L14" s="109"/>
    </row>
    <row r="15" spans="2:12" s="64" customFormat="1" ht="13.2" x14ac:dyDescent="0.25">
      <c r="B15" s="10"/>
      <c r="C15" s="10"/>
      <c r="D15" s="10">
        <v>634</v>
      </c>
      <c r="E15" s="10"/>
      <c r="F15" s="10" t="s">
        <v>71</v>
      </c>
      <c r="G15" s="59">
        <f>G16</f>
        <v>14790.24</v>
      </c>
      <c r="H15" s="59">
        <f t="shared" ref="H15:I15" si="6">H16</f>
        <v>13455</v>
      </c>
      <c r="I15" s="59">
        <f t="shared" si="6"/>
        <v>13455</v>
      </c>
      <c r="J15" s="59">
        <f>J16</f>
        <v>46782.73</v>
      </c>
      <c r="K15" s="109">
        <f t="shared" si="2"/>
        <v>316.30811940847479</v>
      </c>
      <c r="L15" s="109">
        <f t="shared" si="3"/>
        <v>347.69773318468975</v>
      </c>
    </row>
    <row r="16" spans="2:12" s="64" customFormat="1" ht="13.2" x14ac:dyDescent="0.25">
      <c r="B16" s="10"/>
      <c r="C16" s="10"/>
      <c r="D16" s="10"/>
      <c r="E16" s="10">
        <v>6341</v>
      </c>
      <c r="F16" s="10" t="s">
        <v>72</v>
      </c>
      <c r="G16" s="59">
        <v>14790.24</v>
      </c>
      <c r="H16" s="59">
        <v>13455</v>
      </c>
      <c r="I16" s="59">
        <v>13455</v>
      </c>
      <c r="J16" s="62">
        <v>46782.73</v>
      </c>
      <c r="K16" s="109">
        <f t="shared" si="2"/>
        <v>316.30811940847479</v>
      </c>
      <c r="L16" s="109">
        <f t="shared" si="3"/>
        <v>347.69773318468975</v>
      </c>
    </row>
    <row r="17" spans="2:12" s="64" customFormat="1" ht="13.2" x14ac:dyDescent="0.25">
      <c r="B17" s="10"/>
      <c r="C17" s="10"/>
      <c r="D17" s="10">
        <v>639</v>
      </c>
      <c r="E17" s="10"/>
      <c r="F17" s="10" t="s">
        <v>73</v>
      </c>
      <c r="G17" s="59">
        <f>G18+G19</f>
        <v>12863.03</v>
      </c>
      <c r="H17" s="59">
        <f t="shared" ref="H17:J17" si="7">H19</f>
        <v>0</v>
      </c>
      <c r="I17" s="59">
        <f t="shared" si="7"/>
        <v>0</v>
      </c>
      <c r="J17" s="59">
        <f t="shared" si="7"/>
        <v>0</v>
      </c>
      <c r="K17" s="109">
        <f t="shared" si="2"/>
        <v>0</v>
      </c>
      <c r="L17" s="109" t="e">
        <f t="shared" si="3"/>
        <v>#DIV/0!</v>
      </c>
    </row>
    <row r="18" spans="2:12" s="64" customFormat="1" ht="13.2" x14ac:dyDescent="0.25">
      <c r="B18" s="10"/>
      <c r="C18" s="10"/>
      <c r="D18" s="10"/>
      <c r="E18" s="10">
        <v>6391</v>
      </c>
      <c r="F18" s="10" t="s">
        <v>178</v>
      </c>
      <c r="G18" s="59">
        <v>0</v>
      </c>
      <c r="H18" s="59"/>
      <c r="I18" s="59"/>
      <c r="J18" s="62">
        <v>0</v>
      </c>
      <c r="K18" s="109" t="e">
        <f t="shared" ref="K18" si="8">J18/G18*100</f>
        <v>#DIV/0!</v>
      </c>
      <c r="L18" s="109" t="e">
        <f t="shared" ref="L18" si="9">J18/I18*100</f>
        <v>#DIV/0!</v>
      </c>
    </row>
    <row r="19" spans="2:12" s="64" customFormat="1" ht="13.2" x14ac:dyDescent="0.25">
      <c r="B19" s="10"/>
      <c r="C19" s="10"/>
      <c r="D19" s="10"/>
      <c r="E19" s="10">
        <v>6392</v>
      </c>
      <c r="F19" s="10" t="s">
        <v>74</v>
      </c>
      <c r="G19" s="59">
        <v>12863.03</v>
      </c>
      <c r="H19" s="59"/>
      <c r="I19" s="59"/>
      <c r="J19" s="62">
        <v>0</v>
      </c>
      <c r="K19" s="109">
        <f t="shared" si="2"/>
        <v>0</v>
      </c>
      <c r="L19" s="109" t="e">
        <f t="shared" si="3"/>
        <v>#DIV/0!</v>
      </c>
    </row>
    <row r="20" spans="2:12" s="64" customFormat="1" ht="26.4" x14ac:dyDescent="0.25">
      <c r="B20" s="10"/>
      <c r="C20" s="10">
        <v>65</v>
      </c>
      <c r="D20" s="11"/>
      <c r="E20" s="11"/>
      <c r="F20" s="14" t="s">
        <v>75</v>
      </c>
      <c r="G20" s="59">
        <f>G21</f>
        <v>26141.279999999999</v>
      </c>
      <c r="H20" s="59">
        <f t="shared" ref="H20:J21" si="10">H21</f>
        <v>19908</v>
      </c>
      <c r="I20" s="59">
        <f t="shared" si="10"/>
        <v>19908</v>
      </c>
      <c r="J20" s="59">
        <f t="shared" si="10"/>
        <v>22969.18</v>
      </c>
      <c r="K20" s="109">
        <f t="shared" si="2"/>
        <v>87.865552107624424</v>
      </c>
      <c r="L20" s="109">
        <f t="shared" si="3"/>
        <v>115.37663250954391</v>
      </c>
    </row>
    <row r="21" spans="2:12" s="64" customFormat="1" ht="13.2" x14ac:dyDescent="0.25">
      <c r="B21" s="10"/>
      <c r="C21" s="10"/>
      <c r="D21" s="11">
        <v>652</v>
      </c>
      <c r="E21" s="11"/>
      <c r="F21" s="14" t="s">
        <v>76</v>
      </c>
      <c r="G21" s="59">
        <f>G22</f>
        <v>26141.279999999999</v>
      </c>
      <c r="H21" s="59">
        <f t="shared" si="10"/>
        <v>19908</v>
      </c>
      <c r="I21" s="59">
        <f t="shared" si="10"/>
        <v>19908</v>
      </c>
      <c r="J21" s="59">
        <f t="shared" si="10"/>
        <v>22969.18</v>
      </c>
      <c r="K21" s="109">
        <f t="shared" si="2"/>
        <v>87.865552107624424</v>
      </c>
      <c r="L21" s="109">
        <f t="shared" si="3"/>
        <v>115.37663250954391</v>
      </c>
    </row>
    <row r="22" spans="2:12" s="64" customFormat="1" ht="13.2" x14ac:dyDescent="0.25">
      <c r="B22" s="10"/>
      <c r="C22" s="10"/>
      <c r="D22" s="11"/>
      <c r="E22" s="11">
        <v>6526</v>
      </c>
      <c r="F22" s="14" t="s">
        <v>77</v>
      </c>
      <c r="G22" s="59">
        <v>26141.279999999999</v>
      </c>
      <c r="H22" s="59">
        <v>19908</v>
      </c>
      <c r="I22" s="59">
        <v>19908</v>
      </c>
      <c r="J22" s="62">
        <v>22969.18</v>
      </c>
      <c r="K22" s="109">
        <f t="shared" si="2"/>
        <v>87.865552107624424</v>
      </c>
      <c r="L22" s="109">
        <f t="shared" si="3"/>
        <v>115.37663250954391</v>
      </c>
    </row>
    <row r="23" spans="2:12" s="64" customFormat="1" ht="26.4" x14ac:dyDescent="0.25">
      <c r="B23" s="10"/>
      <c r="C23" s="10">
        <v>66</v>
      </c>
      <c r="D23" s="11"/>
      <c r="E23" s="11"/>
      <c r="F23" s="14" t="s">
        <v>17</v>
      </c>
      <c r="G23" s="59">
        <f>G24+G26</f>
        <v>22997.760000000002</v>
      </c>
      <c r="H23" s="59">
        <f t="shared" ref="H23:J23" si="11">H24+H26</f>
        <v>8362</v>
      </c>
      <c r="I23" s="59">
        <f t="shared" si="11"/>
        <v>8362</v>
      </c>
      <c r="J23" s="59">
        <f t="shared" si="11"/>
        <v>63447.94</v>
      </c>
      <c r="K23" s="109">
        <f t="shared" si="2"/>
        <v>275.88747773696218</v>
      </c>
      <c r="L23" s="109">
        <f t="shared" si="3"/>
        <v>758.7651279598183</v>
      </c>
    </row>
    <row r="24" spans="2:12" s="64" customFormat="1" ht="26.4" x14ac:dyDescent="0.25">
      <c r="B24" s="10"/>
      <c r="C24" s="21"/>
      <c r="D24" s="11">
        <v>661</v>
      </c>
      <c r="E24" s="11"/>
      <c r="F24" s="14" t="s">
        <v>35</v>
      </c>
      <c r="G24" s="59">
        <f>G25</f>
        <v>12729.75</v>
      </c>
      <c r="H24" s="59">
        <f t="shared" ref="H24:J24" si="12">H25</f>
        <v>7698</v>
      </c>
      <c r="I24" s="59">
        <f t="shared" si="12"/>
        <v>7698</v>
      </c>
      <c r="J24" s="59">
        <f t="shared" si="12"/>
        <v>13485.64</v>
      </c>
      <c r="K24" s="109">
        <f t="shared" si="2"/>
        <v>105.9379799289067</v>
      </c>
      <c r="L24" s="109">
        <f t="shared" si="3"/>
        <v>175.1836840737854</v>
      </c>
    </row>
    <row r="25" spans="2:12" x14ac:dyDescent="0.3">
      <c r="B25" s="10"/>
      <c r="C25" s="21"/>
      <c r="D25" s="11"/>
      <c r="E25" s="11">
        <v>6615</v>
      </c>
      <c r="F25" s="14" t="s">
        <v>78</v>
      </c>
      <c r="G25" s="59">
        <v>12729.75</v>
      </c>
      <c r="H25" s="59">
        <v>7698</v>
      </c>
      <c r="I25" s="59">
        <v>7698</v>
      </c>
      <c r="J25" s="60">
        <v>13485.64</v>
      </c>
      <c r="K25" s="109">
        <f t="shared" si="2"/>
        <v>105.9379799289067</v>
      </c>
      <c r="L25" s="109">
        <f t="shared" si="3"/>
        <v>175.1836840737854</v>
      </c>
    </row>
    <row r="26" spans="2:12" ht="26.4" x14ac:dyDescent="0.3">
      <c r="B26" s="10"/>
      <c r="C26" s="10"/>
      <c r="D26" s="11">
        <v>663</v>
      </c>
      <c r="E26" s="11"/>
      <c r="F26" s="14" t="s">
        <v>79</v>
      </c>
      <c r="G26" s="59">
        <f>G27+G28</f>
        <v>10268.01</v>
      </c>
      <c r="H26" s="59">
        <f t="shared" ref="H26:J26" si="13">H27+H28</f>
        <v>664</v>
      </c>
      <c r="I26" s="59">
        <f t="shared" si="13"/>
        <v>664</v>
      </c>
      <c r="J26" s="59">
        <f t="shared" si="13"/>
        <v>49962.3</v>
      </c>
      <c r="K26" s="109">
        <f t="shared" si="2"/>
        <v>486.58211279498175</v>
      </c>
      <c r="L26" s="109">
        <f t="shared" si="3"/>
        <v>7524.4427710843383</v>
      </c>
    </row>
    <row r="27" spans="2:12" x14ac:dyDescent="0.3">
      <c r="B27" s="21"/>
      <c r="C27" s="10"/>
      <c r="D27" s="11"/>
      <c r="E27" s="11">
        <v>6631</v>
      </c>
      <c r="F27" s="14" t="s">
        <v>80</v>
      </c>
      <c r="G27" s="67">
        <v>2460</v>
      </c>
      <c r="H27" s="67">
        <v>664</v>
      </c>
      <c r="I27" s="67">
        <v>664</v>
      </c>
      <c r="J27" s="67">
        <v>43129.3</v>
      </c>
      <c r="K27" s="109">
        <f t="shared" si="2"/>
        <v>1753.2235772357726</v>
      </c>
      <c r="L27" s="109">
        <f t="shared" si="3"/>
        <v>6495.3765060240967</v>
      </c>
    </row>
    <row r="28" spans="2:12" x14ac:dyDescent="0.3">
      <c r="B28" s="21"/>
      <c r="C28" s="10"/>
      <c r="D28" s="11"/>
      <c r="E28" s="11">
        <v>6632</v>
      </c>
      <c r="F28" s="14" t="s">
        <v>81</v>
      </c>
      <c r="G28" s="67">
        <v>7808.01</v>
      </c>
      <c r="H28" s="67">
        <v>0</v>
      </c>
      <c r="I28" s="67">
        <v>0</v>
      </c>
      <c r="J28" s="67">
        <v>6833</v>
      </c>
      <c r="K28" s="109">
        <f t="shared" si="2"/>
        <v>87.512695296240651</v>
      </c>
      <c r="L28" s="109" t="e">
        <f t="shared" si="3"/>
        <v>#DIV/0!</v>
      </c>
    </row>
    <row r="29" spans="2:12" x14ac:dyDescent="0.3">
      <c r="B29" s="21"/>
      <c r="C29" s="10">
        <v>67</v>
      </c>
      <c r="D29" s="11"/>
      <c r="E29" s="11"/>
      <c r="F29" s="14" t="s">
        <v>82</v>
      </c>
      <c r="G29" s="67">
        <f>G30</f>
        <v>3381015.89</v>
      </c>
      <c r="H29" s="67">
        <f t="shared" ref="H29:I29" si="14">H30</f>
        <v>3598465</v>
      </c>
      <c r="I29" s="67">
        <f t="shared" si="14"/>
        <v>4175546</v>
      </c>
      <c r="J29" s="67">
        <f>J30</f>
        <v>4177896.45</v>
      </c>
      <c r="K29" s="109">
        <f t="shared" si="2"/>
        <v>123.56926397053994</v>
      </c>
      <c r="L29" s="109">
        <f t="shared" si="3"/>
        <v>100.05629084196414</v>
      </c>
    </row>
    <row r="30" spans="2:12" ht="26.4" x14ac:dyDescent="0.3">
      <c r="B30" s="21"/>
      <c r="C30" s="10"/>
      <c r="D30" s="11">
        <v>671</v>
      </c>
      <c r="E30" s="11"/>
      <c r="F30" s="14" t="s">
        <v>83</v>
      </c>
      <c r="G30" s="67">
        <f>G32+G31</f>
        <v>3381015.89</v>
      </c>
      <c r="H30" s="67">
        <f t="shared" ref="H30:I30" si="15">H32+H31</f>
        <v>3598465</v>
      </c>
      <c r="I30" s="67">
        <f t="shared" si="15"/>
        <v>4175546</v>
      </c>
      <c r="J30" s="67">
        <f>J31+J32</f>
        <v>4177896.45</v>
      </c>
      <c r="K30" s="109">
        <f t="shared" si="2"/>
        <v>123.56926397053994</v>
      </c>
      <c r="L30" s="109">
        <f t="shared" si="3"/>
        <v>100.05629084196414</v>
      </c>
    </row>
    <row r="31" spans="2:12" ht="26.4" x14ac:dyDescent="0.3">
      <c r="B31" s="21"/>
      <c r="C31" s="10"/>
      <c r="D31" s="11"/>
      <c r="E31" s="11">
        <v>6711</v>
      </c>
      <c r="F31" s="14" t="s">
        <v>84</v>
      </c>
      <c r="G31" s="67">
        <v>3312475.74</v>
      </c>
      <c r="H31" s="67">
        <v>3598465</v>
      </c>
      <c r="I31" s="67">
        <v>4175546</v>
      </c>
      <c r="J31" s="67">
        <v>4145404.39</v>
      </c>
      <c r="K31" s="109">
        <f t="shared" si="2"/>
        <v>125.1452000068082</v>
      </c>
      <c r="L31" s="109">
        <f t="shared" si="3"/>
        <v>99.278139673230754</v>
      </c>
    </row>
    <row r="32" spans="2:12" ht="26.4" x14ac:dyDescent="0.3">
      <c r="B32" s="21"/>
      <c r="C32" s="10"/>
      <c r="D32" s="11"/>
      <c r="E32" s="11">
        <v>6712</v>
      </c>
      <c r="F32" s="14" t="s">
        <v>85</v>
      </c>
      <c r="G32" s="67">
        <v>68540.149999999994</v>
      </c>
      <c r="H32" s="67">
        <v>0</v>
      </c>
      <c r="I32" s="67">
        <v>0</v>
      </c>
      <c r="J32" s="67">
        <v>32492.06</v>
      </c>
      <c r="K32" s="109">
        <f t="shared" si="2"/>
        <v>47.405878160465079</v>
      </c>
      <c r="L32" s="109" t="e">
        <f t="shared" si="3"/>
        <v>#DIV/0!</v>
      </c>
    </row>
    <row r="33" spans="2:12" s="66" customFormat="1" x14ac:dyDescent="0.3">
      <c r="B33" s="21">
        <v>7</v>
      </c>
      <c r="C33" s="21"/>
      <c r="D33" s="65"/>
      <c r="E33" s="65"/>
      <c r="F33" s="9" t="s">
        <v>26</v>
      </c>
      <c r="G33" s="67">
        <f>G34</f>
        <v>0</v>
      </c>
      <c r="H33" s="67">
        <f t="shared" ref="H33:J35" si="16">H34</f>
        <v>0</v>
      </c>
      <c r="I33" s="67">
        <f t="shared" si="16"/>
        <v>0</v>
      </c>
      <c r="J33" s="67">
        <f t="shared" si="16"/>
        <v>0</v>
      </c>
      <c r="K33" s="109" t="e">
        <f t="shared" si="2"/>
        <v>#DIV/0!</v>
      </c>
      <c r="L33" s="109" t="e">
        <f t="shared" si="3"/>
        <v>#DIV/0!</v>
      </c>
    </row>
    <row r="34" spans="2:12" ht="30.75" customHeight="1" x14ac:dyDescent="0.3">
      <c r="B34" s="10"/>
      <c r="C34" s="10">
        <v>72</v>
      </c>
      <c r="D34" s="11"/>
      <c r="E34" s="11"/>
      <c r="F34" s="28" t="s">
        <v>27</v>
      </c>
      <c r="G34" s="59">
        <f>G35</f>
        <v>0</v>
      </c>
      <c r="H34" s="59">
        <f t="shared" si="16"/>
        <v>0</v>
      </c>
      <c r="I34" s="59">
        <f t="shared" si="16"/>
        <v>0</v>
      </c>
      <c r="J34" s="59">
        <f t="shared" si="16"/>
        <v>0</v>
      </c>
      <c r="K34" s="109" t="e">
        <f t="shared" si="2"/>
        <v>#DIV/0!</v>
      </c>
      <c r="L34" s="109" t="e">
        <f t="shared" si="3"/>
        <v>#DIV/0!</v>
      </c>
    </row>
    <row r="35" spans="2:12" x14ac:dyDescent="0.3">
      <c r="B35" s="10"/>
      <c r="C35" s="10"/>
      <c r="D35" s="10">
        <v>721</v>
      </c>
      <c r="E35" s="10"/>
      <c r="F35" s="28" t="s">
        <v>36</v>
      </c>
      <c r="G35" s="59">
        <f>G36</f>
        <v>0</v>
      </c>
      <c r="H35" s="59">
        <f t="shared" si="16"/>
        <v>0</v>
      </c>
      <c r="I35" s="59">
        <f t="shared" si="16"/>
        <v>0</v>
      </c>
      <c r="J35" s="59">
        <f t="shared" si="16"/>
        <v>0</v>
      </c>
      <c r="K35" s="109" t="e">
        <f t="shared" si="2"/>
        <v>#DIV/0!</v>
      </c>
      <c r="L35" s="109" t="e">
        <f t="shared" si="3"/>
        <v>#DIV/0!</v>
      </c>
    </row>
    <row r="36" spans="2:12" x14ac:dyDescent="0.3">
      <c r="B36" s="10"/>
      <c r="C36" s="10"/>
      <c r="D36" s="10"/>
      <c r="E36" s="10">
        <v>7211</v>
      </c>
      <c r="F36" s="28" t="s">
        <v>37</v>
      </c>
      <c r="G36" s="59">
        <v>0</v>
      </c>
      <c r="H36" s="59"/>
      <c r="I36" s="59"/>
      <c r="J36" s="60">
        <v>0</v>
      </c>
      <c r="K36" s="109" t="e">
        <f t="shared" si="2"/>
        <v>#DIV/0!</v>
      </c>
      <c r="L36" s="109" t="e">
        <f t="shared" si="3"/>
        <v>#DIV/0!</v>
      </c>
    </row>
    <row r="37" spans="2:12" x14ac:dyDescent="0.3">
      <c r="B37" s="10"/>
      <c r="C37" s="10"/>
      <c r="D37" s="10"/>
      <c r="E37" s="10" t="s">
        <v>15</v>
      </c>
      <c r="F37" s="28"/>
      <c r="G37" s="59"/>
      <c r="H37" s="59"/>
      <c r="I37" s="59"/>
      <c r="J37" s="60"/>
      <c r="K37" s="63"/>
      <c r="L37" s="63"/>
    </row>
    <row r="39" spans="2:12" ht="17.399999999999999" x14ac:dyDescent="0.3">
      <c r="B39" s="18"/>
      <c r="C39" s="18"/>
      <c r="D39" s="18"/>
      <c r="E39" s="18"/>
      <c r="F39" s="18"/>
      <c r="G39" s="18"/>
      <c r="H39" s="18"/>
      <c r="I39" s="18"/>
      <c r="J39" s="4"/>
      <c r="K39" s="4"/>
      <c r="L39" s="4"/>
    </row>
    <row r="40" spans="2:12" ht="36.75" customHeight="1" x14ac:dyDescent="0.3">
      <c r="B40" s="150" t="s">
        <v>7</v>
      </c>
      <c r="C40" s="151"/>
      <c r="D40" s="151"/>
      <c r="E40" s="151"/>
      <c r="F40" s="152"/>
      <c r="G40" s="43" t="s">
        <v>197</v>
      </c>
      <c r="H40" s="43" t="s">
        <v>181</v>
      </c>
      <c r="I40" s="43" t="s">
        <v>182</v>
      </c>
      <c r="J40" s="43" t="s">
        <v>198</v>
      </c>
      <c r="K40" s="43" t="s">
        <v>28</v>
      </c>
      <c r="L40" s="43" t="s">
        <v>59</v>
      </c>
    </row>
    <row r="41" spans="2:12" x14ac:dyDescent="0.3">
      <c r="B41" s="147">
        <v>1</v>
      </c>
      <c r="C41" s="148"/>
      <c r="D41" s="148"/>
      <c r="E41" s="148"/>
      <c r="F41" s="149"/>
      <c r="G41" s="47">
        <v>2</v>
      </c>
      <c r="H41" s="47">
        <v>3</v>
      </c>
      <c r="I41" s="47">
        <v>4</v>
      </c>
      <c r="J41" s="47">
        <v>5</v>
      </c>
      <c r="K41" s="43" t="s">
        <v>42</v>
      </c>
      <c r="L41" s="43" t="s">
        <v>43</v>
      </c>
    </row>
    <row r="42" spans="2:12" s="66" customFormat="1" x14ac:dyDescent="0.3">
      <c r="B42" s="9"/>
      <c r="C42" s="9"/>
      <c r="D42" s="9"/>
      <c r="E42" s="9"/>
      <c r="F42" s="9" t="s">
        <v>57</v>
      </c>
      <c r="G42" s="69">
        <f>G43+G85</f>
        <v>3449225.08</v>
      </c>
      <c r="H42" s="69">
        <f>H43+H85</f>
        <v>3640190</v>
      </c>
      <c r="I42" s="69">
        <f>I43+I85</f>
        <v>4217271</v>
      </c>
      <c r="J42" s="69">
        <f>J43+J85</f>
        <v>4631642.6099999994</v>
      </c>
      <c r="K42" s="109">
        <f>J42/G42*100</f>
        <v>134.28067181976999</v>
      </c>
      <c r="L42" s="109">
        <f>J42/I42*100</f>
        <v>109.82558649894682</v>
      </c>
    </row>
    <row r="43" spans="2:12" s="66" customFormat="1" x14ac:dyDescent="0.3">
      <c r="B43" s="9">
        <v>3</v>
      </c>
      <c r="C43" s="9"/>
      <c r="D43" s="9"/>
      <c r="E43" s="9"/>
      <c r="F43" s="9" t="s">
        <v>4</v>
      </c>
      <c r="G43" s="69">
        <f>G44+G51+G75+G78+G81</f>
        <v>3337482.63</v>
      </c>
      <c r="H43" s="69">
        <f t="shared" ref="H43:I43" si="17">H44+H51+H75+H78+H81</f>
        <v>3640190</v>
      </c>
      <c r="I43" s="69">
        <f t="shared" si="17"/>
        <v>4217271</v>
      </c>
      <c r="J43" s="69">
        <f>J44+J51+J75+J78+J81</f>
        <v>4587277.09</v>
      </c>
      <c r="K43" s="109">
        <f t="shared" ref="K43:K95" si="18">J43/G43*100</f>
        <v>137.44721991257225</v>
      </c>
      <c r="L43" s="109">
        <f t="shared" ref="L43:L95" si="19">J43/I43*100</f>
        <v>108.77359055180472</v>
      </c>
    </row>
    <row r="44" spans="2:12" x14ac:dyDescent="0.3">
      <c r="B44" s="9"/>
      <c r="C44" s="14">
        <v>31</v>
      </c>
      <c r="D44" s="14"/>
      <c r="E44" s="14"/>
      <c r="F44" s="14" t="s">
        <v>5</v>
      </c>
      <c r="G44" s="59">
        <f>G45+G48+G49</f>
        <v>2701063.38</v>
      </c>
      <c r="H44" s="59">
        <f t="shared" ref="H44:I44" si="20">H45+H48+H49</f>
        <v>2941803</v>
      </c>
      <c r="I44" s="59">
        <f t="shared" si="20"/>
        <v>3518884</v>
      </c>
      <c r="J44" s="59">
        <f>J45+J48+J49</f>
        <v>3895585.1999999997</v>
      </c>
      <c r="K44" s="109">
        <f t="shared" si="18"/>
        <v>144.22413146040282</v>
      </c>
      <c r="L44" s="109">
        <f t="shared" si="19"/>
        <v>110.70513265001063</v>
      </c>
    </row>
    <row r="45" spans="2:12" x14ac:dyDescent="0.3">
      <c r="B45" s="10"/>
      <c r="C45" s="10"/>
      <c r="D45" s="10">
        <v>311</v>
      </c>
      <c r="E45" s="10"/>
      <c r="F45" s="10" t="s">
        <v>38</v>
      </c>
      <c r="G45" s="59">
        <f>G46+G47</f>
        <v>2262100.79</v>
      </c>
      <c r="H45" s="59">
        <f t="shared" ref="H45:J45" si="21">H46+H47</f>
        <v>2442802</v>
      </c>
      <c r="I45" s="59">
        <f t="shared" si="21"/>
        <v>2938884</v>
      </c>
      <c r="J45" s="59">
        <f t="shared" si="21"/>
        <v>3278559.56</v>
      </c>
      <c r="K45" s="109">
        <f t="shared" si="18"/>
        <v>144.93428296800161</v>
      </c>
      <c r="L45" s="109">
        <f t="shared" si="19"/>
        <v>111.5579777902088</v>
      </c>
    </row>
    <row r="46" spans="2:12" x14ac:dyDescent="0.3">
      <c r="B46" s="10"/>
      <c r="C46" s="10"/>
      <c r="D46" s="10"/>
      <c r="E46" s="10">
        <v>3111</v>
      </c>
      <c r="F46" s="10" t="s">
        <v>39</v>
      </c>
      <c r="G46" s="59">
        <v>1795376.6</v>
      </c>
      <c r="H46" s="59">
        <v>1933409</v>
      </c>
      <c r="I46" s="59">
        <v>2574491</v>
      </c>
      <c r="J46" s="62">
        <v>2882824.48</v>
      </c>
      <c r="K46" s="109">
        <f t="shared" si="18"/>
        <v>160.56934684344219</v>
      </c>
      <c r="L46" s="109">
        <f t="shared" si="19"/>
        <v>111.9764831184106</v>
      </c>
    </row>
    <row r="47" spans="2:12" x14ac:dyDescent="0.3">
      <c r="B47" s="10"/>
      <c r="C47" s="10"/>
      <c r="D47" s="10"/>
      <c r="E47" s="10">
        <v>3114</v>
      </c>
      <c r="F47" s="10" t="s">
        <v>86</v>
      </c>
      <c r="G47" s="59">
        <v>466724.19</v>
      </c>
      <c r="H47" s="59">
        <v>509393</v>
      </c>
      <c r="I47" s="59">
        <v>364393</v>
      </c>
      <c r="J47" s="62">
        <v>395735.08</v>
      </c>
      <c r="K47" s="109">
        <f t="shared" si="18"/>
        <v>84.789922716454882</v>
      </c>
      <c r="L47" s="109">
        <f t="shared" si="19"/>
        <v>108.60117510490048</v>
      </c>
    </row>
    <row r="48" spans="2:12" x14ac:dyDescent="0.3">
      <c r="B48" s="10"/>
      <c r="C48" s="10"/>
      <c r="D48" s="10">
        <v>312</v>
      </c>
      <c r="E48" s="10">
        <v>3121</v>
      </c>
      <c r="F48" s="10" t="s">
        <v>87</v>
      </c>
      <c r="G48" s="59">
        <v>88527.23</v>
      </c>
      <c r="H48" s="59">
        <v>98064</v>
      </c>
      <c r="I48" s="59">
        <v>119000</v>
      </c>
      <c r="J48" s="62">
        <v>119197.28</v>
      </c>
      <c r="K48" s="109">
        <f t="shared" si="18"/>
        <v>134.6447641025253</v>
      </c>
      <c r="L48" s="109">
        <f t="shared" si="19"/>
        <v>100.16578151260505</v>
      </c>
    </row>
    <row r="49" spans="2:12" x14ac:dyDescent="0.3">
      <c r="B49" s="10"/>
      <c r="C49" s="10"/>
      <c r="D49" s="10">
        <v>313</v>
      </c>
      <c r="E49" s="10"/>
      <c r="F49" s="10" t="s">
        <v>88</v>
      </c>
      <c r="G49" s="59">
        <f>G50</f>
        <v>350435.36</v>
      </c>
      <c r="H49" s="59">
        <f t="shared" ref="H49:J49" si="22">H50</f>
        <v>400937</v>
      </c>
      <c r="I49" s="59">
        <f t="shared" si="22"/>
        <v>461000</v>
      </c>
      <c r="J49" s="59">
        <f t="shared" si="22"/>
        <v>497828.36</v>
      </c>
      <c r="K49" s="109">
        <f t="shared" si="18"/>
        <v>142.0599679210454</v>
      </c>
      <c r="L49" s="109">
        <f t="shared" si="19"/>
        <v>107.98879826464207</v>
      </c>
    </row>
    <row r="50" spans="2:12" x14ac:dyDescent="0.3">
      <c r="B50" s="10"/>
      <c r="C50" s="10"/>
      <c r="D50" s="10"/>
      <c r="E50" s="10">
        <v>3132</v>
      </c>
      <c r="F50" s="10" t="s">
        <v>89</v>
      </c>
      <c r="G50" s="59">
        <v>350435.36</v>
      </c>
      <c r="H50" s="59">
        <v>400937</v>
      </c>
      <c r="I50" s="59">
        <v>461000</v>
      </c>
      <c r="J50" s="62">
        <v>497828.36</v>
      </c>
      <c r="K50" s="109">
        <f t="shared" si="18"/>
        <v>142.0599679210454</v>
      </c>
      <c r="L50" s="109">
        <f t="shared" si="19"/>
        <v>107.98879826464207</v>
      </c>
    </row>
    <row r="51" spans="2:12" x14ac:dyDescent="0.3">
      <c r="B51" s="10"/>
      <c r="C51" s="10">
        <v>32</v>
      </c>
      <c r="D51" s="11"/>
      <c r="E51" s="11"/>
      <c r="F51" s="10" t="s">
        <v>11</v>
      </c>
      <c r="G51" s="59">
        <f>G52+G56+G63+G71</f>
        <v>576647.48</v>
      </c>
      <c r="H51" s="59">
        <f>H52+H56+H63+H71</f>
        <v>615132</v>
      </c>
      <c r="I51" s="59">
        <f t="shared" ref="I51:J51" si="23">I52+I56+I63+I71</f>
        <v>615132</v>
      </c>
      <c r="J51" s="59">
        <f t="shared" si="23"/>
        <v>619303.55000000005</v>
      </c>
      <c r="K51" s="109">
        <f t="shared" si="18"/>
        <v>107.39725247737147</v>
      </c>
      <c r="L51" s="109">
        <f t="shared" si="19"/>
        <v>100.67815525773331</v>
      </c>
    </row>
    <row r="52" spans="2:12" x14ac:dyDescent="0.3">
      <c r="B52" s="10"/>
      <c r="C52" s="10"/>
      <c r="D52" s="10">
        <v>321</v>
      </c>
      <c r="E52" s="10"/>
      <c r="F52" s="10" t="s">
        <v>40</v>
      </c>
      <c r="G52" s="59">
        <f>G53+G54+G55</f>
        <v>55443.539999999994</v>
      </c>
      <c r="H52" s="59">
        <f t="shared" ref="H52:J52" si="24">H53+H54+H55</f>
        <v>62715</v>
      </c>
      <c r="I52" s="59">
        <f t="shared" si="24"/>
        <v>62715</v>
      </c>
      <c r="J52" s="59">
        <f t="shared" si="24"/>
        <v>73912.37</v>
      </c>
      <c r="K52" s="109">
        <f t="shared" si="18"/>
        <v>133.31105842087285</v>
      </c>
      <c r="L52" s="109">
        <f t="shared" si="19"/>
        <v>117.85437295702781</v>
      </c>
    </row>
    <row r="53" spans="2:12" x14ac:dyDescent="0.3">
      <c r="B53" s="10"/>
      <c r="C53" s="21"/>
      <c r="D53" s="10"/>
      <c r="E53" s="10">
        <v>3211</v>
      </c>
      <c r="F53" s="28" t="s">
        <v>41</v>
      </c>
      <c r="G53" s="59">
        <v>5389.45</v>
      </c>
      <c r="H53" s="59">
        <v>6372</v>
      </c>
      <c r="I53" s="59">
        <v>6372</v>
      </c>
      <c r="J53" s="62">
        <v>7677.31</v>
      </c>
      <c r="K53" s="109">
        <f t="shared" si="18"/>
        <v>142.45071389473881</v>
      </c>
      <c r="L53" s="109">
        <f t="shared" si="19"/>
        <v>120.48509102322662</v>
      </c>
    </row>
    <row r="54" spans="2:12" x14ac:dyDescent="0.3">
      <c r="B54" s="10"/>
      <c r="C54" s="21"/>
      <c r="D54" s="11"/>
      <c r="E54" s="11">
        <v>3212</v>
      </c>
      <c r="F54" s="11" t="s">
        <v>90</v>
      </c>
      <c r="G54" s="59">
        <v>47323.07</v>
      </c>
      <c r="H54" s="59">
        <v>53291</v>
      </c>
      <c r="I54" s="59">
        <v>53291</v>
      </c>
      <c r="J54" s="62">
        <v>58288.639999999999</v>
      </c>
      <c r="K54" s="109">
        <f t="shared" si="18"/>
        <v>123.17172153032337</v>
      </c>
      <c r="L54" s="109">
        <f t="shared" si="19"/>
        <v>109.37801880242442</v>
      </c>
    </row>
    <row r="55" spans="2:12" x14ac:dyDescent="0.3">
      <c r="B55" s="10"/>
      <c r="C55" s="10"/>
      <c r="D55" s="11"/>
      <c r="E55" s="11">
        <v>3213</v>
      </c>
      <c r="F55" s="11" t="s">
        <v>91</v>
      </c>
      <c r="G55" s="59">
        <v>2731.02</v>
      </c>
      <c r="H55" s="59">
        <v>3052</v>
      </c>
      <c r="I55" s="59">
        <v>3052</v>
      </c>
      <c r="J55" s="62">
        <v>7946.42</v>
      </c>
      <c r="K55" s="109">
        <f t="shared" si="18"/>
        <v>290.9689420070157</v>
      </c>
      <c r="L55" s="109">
        <f t="shared" si="19"/>
        <v>260.36762778505897</v>
      </c>
    </row>
    <row r="56" spans="2:12" x14ac:dyDescent="0.3">
      <c r="B56" s="10"/>
      <c r="C56" s="10"/>
      <c r="D56" s="11">
        <v>322</v>
      </c>
      <c r="E56" s="11"/>
      <c r="F56" s="11" t="s">
        <v>92</v>
      </c>
      <c r="G56" s="59">
        <f>G57+G58+G59+G60+G61+G62</f>
        <v>416867.86</v>
      </c>
      <c r="H56" s="59">
        <f t="shared" ref="H56:J56" si="25">H57+H58+H59+H60+H61+H62</f>
        <v>419364</v>
      </c>
      <c r="I56" s="59">
        <f t="shared" si="25"/>
        <v>419364</v>
      </c>
      <c r="J56" s="59">
        <f t="shared" si="25"/>
        <v>412395.24</v>
      </c>
      <c r="K56" s="109">
        <f t="shared" si="18"/>
        <v>98.927089269966757</v>
      </c>
      <c r="L56" s="109">
        <f t="shared" si="19"/>
        <v>98.338255071966117</v>
      </c>
    </row>
    <row r="57" spans="2:12" x14ac:dyDescent="0.3">
      <c r="B57" s="10"/>
      <c r="C57" s="10"/>
      <c r="D57" s="11"/>
      <c r="E57" s="11">
        <v>3221</v>
      </c>
      <c r="F57" s="11" t="s">
        <v>93</v>
      </c>
      <c r="G57" s="59">
        <v>39662.93</v>
      </c>
      <c r="H57" s="59">
        <v>27354</v>
      </c>
      <c r="I57" s="59">
        <v>27354</v>
      </c>
      <c r="J57" s="62">
        <v>35690</v>
      </c>
      <c r="K57" s="109">
        <f t="shared" si="18"/>
        <v>89.98326649090221</v>
      </c>
      <c r="L57" s="109">
        <f t="shared" si="19"/>
        <v>130.47451926592089</v>
      </c>
    </row>
    <row r="58" spans="2:12" x14ac:dyDescent="0.3">
      <c r="B58" s="10"/>
      <c r="C58" s="10"/>
      <c r="D58" s="11"/>
      <c r="E58" s="11">
        <v>3222</v>
      </c>
      <c r="F58" s="11" t="s">
        <v>94</v>
      </c>
      <c r="G58" s="59">
        <v>257203.6</v>
      </c>
      <c r="H58" s="59">
        <v>228417</v>
      </c>
      <c r="I58" s="59">
        <v>228417</v>
      </c>
      <c r="J58" s="62">
        <v>248651.51</v>
      </c>
      <c r="K58" s="109">
        <f t="shared" si="18"/>
        <v>96.674972667567644</v>
      </c>
      <c r="L58" s="109">
        <f t="shared" si="19"/>
        <v>108.85858320527808</v>
      </c>
    </row>
    <row r="59" spans="2:12" x14ac:dyDescent="0.3">
      <c r="B59" s="10"/>
      <c r="C59" s="10"/>
      <c r="D59" s="11"/>
      <c r="E59" s="11">
        <v>3223</v>
      </c>
      <c r="F59" s="11" t="s">
        <v>95</v>
      </c>
      <c r="G59" s="59">
        <v>103400.25</v>
      </c>
      <c r="H59" s="59">
        <v>150630</v>
      </c>
      <c r="I59" s="59">
        <v>150630</v>
      </c>
      <c r="J59" s="62">
        <v>105595.77</v>
      </c>
      <c r="K59" s="109">
        <f t="shared" si="18"/>
        <v>102.12332175212342</v>
      </c>
      <c r="L59" s="109">
        <f t="shared" si="19"/>
        <v>70.102748456482772</v>
      </c>
    </row>
    <row r="60" spans="2:12" x14ac:dyDescent="0.3">
      <c r="B60" s="10"/>
      <c r="C60" s="10"/>
      <c r="D60" s="11"/>
      <c r="E60" s="11">
        <v>3224</v>
      </c>
      <c r="F60" s="11" t="s">
        <v>96</v>
      </c>
      <c r="G60" s="59">
        <v>2978.29</v>
      </c>
      <c r="H60" s="59">
        <v>3442</v>
      </c>
      <c r="I60" s="59">
        <v>3442</v>
      </c>
      <c r="J60" s="62">
        <v>5712.85</v>
      </c>
      <c r="K60" s="109">
        <f t="shared" si="18"/>
        <v>191.81644500703425</v>
      </c>
      <c r="L60" s="109">
        <f t="shared" si="19"/>
        <v>165.9747239976758</v>
      </c>
    </row>
    <row r="61" spans="2:12" x14ac:dyDescent="0.3">
      <c r="B61" s="10"/>
      <c r="C61" s="10"/>
      <c r="D61" s="11"/>
      <c r="E61" s="11">
        <v>3225</v>
      </c>
      <c r="F61" s="11" t="s">
        <v>97</v>
      </c>
      <c r="G61" s="59">
        <v>11302.67</v>
      </c>
      <c r="H61" s="59">
        <v>7928</v>
      </c>
      <c r="I61" s="59">
        <v>7928</v>
      </c>
      <c r="J61" s="62">
        <v>14374.79</v>
      </c>
      <c r="K61" s="109">
        <f t="shared" si="18"/>
        <v>127.18048036437408</v>
      </c>
      <c r="L61" s="109">
        <f t="shared" si="19"/>
        <v>181.31672552976792</v>
      </c>
    </row>
    <row r="62" spans="2:12" x14ac:dyDescent="0.3">
      <c r="B62" s="10"/>
      <c r="C62" s="10"/>
      <c r="D62" s="11"/>
      <c r="E62" s="11">
        <v>3227</v>
      </c>
      <c r="F62" s="11" t="s">
        <v>98</v>
      </c>
      <c r="G62" s="59">
        <v>2320.12</v>
      </c>
      <c r="H62" s="59">
        <v>1593</v>
      </c>
      <c r="I62" s="59">
        <v>1593</v>
      </c>
      <c r="J62" s="62">
        <v>2370.3200000000002</v>
      </c>
      <c r="K62" s="109">
        <f t="shared" si="18"/>
        <v>102.16368118890404</v>
      </c>
      <c r="L62" s="109">
        <f t="shared" si="19"/>
        <v>148.79598242310109</v>
      </c>
    </row>
    <row r="63" spans="2:12" x14ac:dyDescent="0.3">
      <c r="B63" s="10"/>
      <c r="C63" s="10"/>
      <c r="D63" s="11">
        <v>323</v>
      </c>
      <c r="E63" s="11"/>
      <c r="F63" s="11" t="s">
        <v>99</v>
      </c>
      <c r="G63" s="59">
        <f>G64+G65+G66+G67+G68+G69+G70</f>
        <v>100858.14000000001</v>
      </c>
      <c r="H63" s="59">
        <f t="shared" ref="H63:J63" si="26">H64+H65+H66+H67+H68+H69+H70</f>
        <v>127360</v>
      </c>
      <c r="I63" s="59">
        <f t="shared" si="26"/>
        <v>127360</v>
      </c>
      <c r="J63" s="59">
        <f t="shared" si="26"/>
        <v>129712.02</v>
      </c>
      <c r="K63" s="109">
        <f t="shared" si="18"/>
        <v>128.60838004746071</v>
      </c>
      <c r="L63" s="109">
        <f t="shared" si="19"/>
        <v>101.84674937185929</v>
      </c>
    </row>
    <row r="64" spans="2:12" x14ac:dyDescent="0.3">
      <c r="B64" s="10"/>
      <c r="C64" s="10"/>
      <c r="D64" s="11"/>
      <c r="E64" s="11">
        <v>3231</v>
      </c>
      <c r="F64" s="11" t="s">
        <v>100</v>
      </c>
      <c r="G64" s="59">
        <v>9497.6</v>
      </c>
      <c r="H64" s="59">
        <v>9292</v>
      </c>
      <c r="I64" s="59">
        <v>9292</v>
      </c>
      <c r="J64" s="62">
        <v>12163.43</v>
      </c>
      <c r="K64" s="109">
        <f t="shared" si="18"/>
        <v>128.06845940026955</v>
      </c>
      <c r="L64" s="109">
        <f t="shared" si="19"/>
        <v>130.9021739130435</v>
      </c>
    </row>
    <row r="65" spans="2:12" x14ac:dyDescent="0.3">
      <c r="B65" s="10"/>
      <c r="C65" s="10"/>
      <c r="D65" s="11"/>
      <c r="E65" s="11">
        <v>3232</v>
      </c>
      <c r="F65" s="11" t="s">
        <v>101</v>
      </c>
      <c r="G65" s="59">
        <v>32747.81</v>
      </c>
      <c r="H65" s="59">
        <v>40082</v>
      </c>
      <c r="I65" s="59">
        <v>40082</v>
      </c>
      <c r="J65" s="62">
        <v>38811.730000000003</v>
      </c>
      <c r="K65" s="109">
        <f t="shared" si="18"/>
        <v>118.51702449721067</v>
      </c>
      <c r="L65" s="109">
        <f t="shared" si="19"/>
        <v>96.830821815278682</v>
      </c>
    </row>
    <row r="66" spans="2:12" x14ac:dyDescent="0.3">
      <c r="B66" s="10"/>
      <c r="C66" s="10"/>
      <c r="D66" s="11"/>
      <c r="E66" s="11">
        <v>3233</v>
      </c>
      <c r="F66" s="11" t="s">
        <v>102</v>
      </c>
      <c r="G66" s="59">
        <v>1984.09</v>
      </c>
      <c r="H66" s="59">
        <v>2656</v>
      </c>
      <c r="I66" s="59">
        <v>2656</v>
      </c>
      <c r="J66" s="62">
        <v>6371.7</v>
      </c>
      <c r="K66" s="109">
        <f t="shared" si="18"/>
        <v>321.13966604337503</v>
      </c>
      <c r="L66" s="109">
        <f t="shared" si="19"/>
        <v>239.89834337349399</v>
      </c>
    </row>
    <row r="67" spans="2:12" x14ac:dyDescent="0.3">
      <c r="B67" s="10"/>
      <c r="C67" s="10"/>
      <c r="D67" s="11"/>
      <c r="E67" s="11">
        <v>3234</v>
      </c>
      <c r="F67" s="11" t="s">
        <v>103</v>
      </c>
      <c r="G67" s="59">
        <v>19198.66</v>
      </c>
      <c r="H67" s="59">
        <v>40248</v>
      </c>
      <c r="I67" s="59">
        <v>40248</v>
      </c>
      <c r="J67" s="62">
        <v>31948.11</v>
      </c>
      <c r="K67" s="109">
        <f t="shared" si="18"/>
        <v>166.40802014307249</v>
      </c>
      <c r="L67" s="109">
        <f t="shared" si="19"/>
        <v>79.378130590339893</v>
      </c>
    </row>
    <row r="68" spans="2:12" x14ac:dyDescent="0.3">
      <c r="B68" s="10"/>
      <c r="C68" s="10"/>
      <c r="D68" s="11"/>
      <c r="E68" s="11">
        <v>3236</v>
      </c>
      <c r="F68" s="11" t="s">
        <v>104</v>
      </c>
      <c r="G68" s="59">
        <v>4971.22</v>
      </c>
      <c r="H68" s="59">
        <v>1274</v>
      </c>
      <c r="I68" s="59">
        <v>1274</v>
      </c>
      <c r="J68" s="62">
        <v>6182.8</v>
      </c>
      <c r="K68" s="109">
        <f t="shared" si="18"/>
        <v>124.37188456757093</v>
      </c>
      <c r="L68" s="109">
        <f t="shared" si="19"/>
        <v>485.30612244897958</v>
      </c>
    </row>
    <row r="69" spans="2:12" x14ac:dyDescent="0.3">
      <c r="B69" s="10"/>
      <c r="C69" s="10"/>
      <c r="D69" s="11"/>
      <c r="E69" s="11">
        <v>3237</v>
      </c>
      <c r="F69" s="11" t="s">
        <v>105</v>
      </c>
      <c r="G69" s="59">
        <v>6002.86</v>
      </c>
      <c r="H69" s="59">
        <v>4919</v>
      </c>
      <c r="I69" s="59">
        <v>4919</v>
      </c>
      <c r="J69" s="62">
        <v>4915.03</v>
      </c>
      <c r="K69" s="109">
        <f t="shared" si="18"/>
        <v>81.878138087511616</v>
      </c>
      <c r="L69" s="109">
        <f t="shared" si="19"/>
        <v>99.919292539133963</v>
      </c>
    </row>
    <row r="70" spans="2:12" x14ac:dyDescent="0.3">
      <c r="B70" s="10"/>
      <c r="C70" s="10"/>
      <c r="D70" s="11"/>
      <c r="E70" s="11">
        <v>3239</v>
      </c>
      <c r="F70" s="11" t="s">
        <v>106</v>
      </c>
      <c r="G70" s="59">
        <v>26455.9</v>
      </c>
      <c r="H70" s="59">
        <v>28889</v>
      </c>
      <c r="I70" s="59">
        <v>28889</v>
      </c>
      <c r="J70" s="62">
        <v>29319.22</v>
      </c>
      <c r="K70" s="109">
        <f t="shared" si="18"/>
        <v>110.82299222479675</v>
      </c>
      <c r="L70" s="109">
        <f t="shared" si="19"/>
        <v>101.48921734916405</v>
      </c>
    </row>
    <row r="71" spans="2:12" x14ac:dyDescent="0.3">
      <c r="B71" s="10"/>
      <c r="C71" s="10"/>
      <c r="D71" s="11">
        <v>329</v>
      </c>
      <c r="E71" s="11"/>
      <c r="F71" s="11" t="s">
        <v>107</v>
      </c>
      <c r="G71" s="59">
        <f>G72+G73+G74</f>
        <v>3477.9400000000005</v>
      </c>
      <c r="H71" s="59">
        <f t="shared" ref="H71:J71" si="27">H72+H73+H74</f>
        <v>5693</v>
      </c>
      <c r="I71" s="59">
        <f t="shared" si="27"/>
        <v>5693</v>
      </c>
      <c r="J71" s="59">
        <f t="shared" si="27"/>
        <v>3283.92</v>
      </c>
      <c r="K71" s="109">
        <f t="shared" si="18"/>
        <v>94.421410375107101</v>
      </c>
      <c r="L71" s="109">
        <f t="shared" si="19"/>
        <v>57.68347092921131</v>
      </c>
    </row>
    <row r="72" spans="2:12" x14ac:dyDescent="0.3">
      <c r="B72" s="10"/>
      <c r="C72" s="10"/>
      <c r="D72" s="11"/>
      <c r="E72" s="11">
        <v>3291</v>
      </c>
      <c r="F72" s="11" t="s">
        <v>108</v>
      </c>
      <c r="G72" s="59">
        <v>1120.7</v>
      </c>
      <c r="H72" s="59">
        <v>1725</v>
      </c>
      <c r="I72" s="59">
        <v>1725</v>
      </c>
      <c r="J72" s="62">
        <v>969.81</v>
      </c>
      <c r="K72" s="109">
        <f t="shared" si="18"/>
        <v>86.536093512982944</v>
      </c>
      <c r="L72" s="109">
        <f t="shared" si="19"/>
        <v>56.220869565217392</v>
      </c>
    </row>
    <row r="73" spans="2:12" x14ac:dyDescent="0.3">
      <c r="B73" s="10"/>
      <c r="C73" s="10"/>
      <c r="D73" s="11"/>
      <c r="E73" s="11">
        <v>3292</v>
      </c>
      <c r="F73" s="11" t="s">
        <v>109</v>
      </c>
      <c r="G73" s="59">
        <v>1735.02</v>
      </c>
      <c r="H73" s="59">
        <v>1260</v>
      </c>
      <c r="I73" s="59">
        <v>1260</v>
      </c>
      <c r="J73" s="62">
        <v>2048.61</v>
      </c>
      <c r="K73" s="109">
        <f t="shared" si="18"/>
        <v>118.07414323754193</v>
      </c>
      <c r="L73" s="109">
        <f t="shared" si="19"/>
        <v>162.58809523809526</v>
      </c>
    </row>
    <row r="74" spans="2:12" x14ac:dyDescent="0.3">
      <c r="B74" s="10"/>
      <c r="C74" s="10"/>
      <c r="D74" s="11"/>
      <c r="E74" s="11">
        <v>3295</v>
      </c>
      <c r="F74" s="11" t="s">
        <v>110</v>
      </c>
      <c r="G74" s="59">
        <v>622.22</v>
      </c>
      <c r="H74" s="59">
        <v>2708</v>
      </c>
      <c r="I74" s="59">
        <v>2708</v>
      </c>
      <c r="J74" s="62">
        <v>265.5</v>
      </c>
      <c r="K74" s="109">
        <f t="shared" si="18"/>
        <v>42.669795249268745</v>
      </c>
      <c r="L74" s="109">
        <f t="shared" si="19"/>
        <v>9.8042836041358932</v>
      </c>
    </row>
    <row r="75" spans="2:12" x14ac:dyDescent="0.3">
      <c r="B75" s="10"/>
      <c r="C75" s="10">
        <v>34</v>
      </c>
      <c r="D75" s="11"/>
      <c r="E75" s="11"/>
      <c r="F75" s="11" t="s">
        <v>111</v>
      </c>
      <c r="G75" s="59">
        <f>G76</f>
        <v>1250.05</v>
      </c>
      <c r="H75" s="59">
        <f t="shared" ref="H75:J76" si="28">H76</f>
        <v>1992</v>
      </c>
      <c r="I75" s="59">
        <f t="shared" si="28"/>
        <v>1992</v>
      </c>
      <c r="J75" s="59">
        <f t="shared" si="28"/>
        <v>1508.47</v>
      </c>
      <c r="K75" s="109">
        <f t="shared" si="18"/>
        <v>120.67277308907644</v>
      </c>
      <c r="L75" s="109">
        <f t="shared" si="19"/>
        <v>75.726405622489949</v>
      </c>
    </row>
    <row r="76" spans="2:12" x14ac:dyDescent="0.3">
      <c r="B76" s="10"/>
      <c r="C76" s="10"/>
      <c r="D76" s="11">
        <v>343</v>
      </c>
      <c r="E76" s="11"/>
      <c r="F76" s="11" t="s">
        <v>112</v>
      </c>
      <c r="G76" s="59">
        <f>G77</f>
        <v>1250.05</v>
      </c>
      <c r="H76" s="59">
        <f t="shared" si="28"/>
        <v>1992</v>
      </c>
      <c r="I76" s="59">
        <f t="shared" si="28"/>
        <v>1992</v>
      </c>
      <c r="J76" s="59">
        <f t="shared" si="28"/>
        <v>1508.47</v>
      </c>
      <c r="K76" s="109">
        <f t="shared" si="18"/>
        <v>120.67277308907644</v>
      </c>
      <c r="L76" s="109">
        <f t="shared" si="19"/>
        <v>75.726405622489949</v>
      </c>
    </row>
    <row r="77" spans="2:12" x14ac:dyDescent="0.3">
      <c r="B77" s="10"/>
      <c r="C77" s="10"/>
      <c r="D77" s="11"/>
      <c r="E77" s="11">
        <v>3431</v>
      </c>
      <c r="F77" s="11" t="s">
        <v>113</v>
      </c>
      <c r="G77" s="59">
        <v>1250.05</v>
      </c>
      <c r="H77" s="59">
        <v>1992</v>
      </c>
      <c r="I77" s="59">
        <v>1992</v>
      </c>
      <c r="J77" s="62">
        <v>1508.47</v>
      </c>
      <c r="K77" s="109">
        <f t="shared" si="18"/>
        <v>120.67277308907644</v>
      </c>
      <c r="L77" s="109">
        <f t="shared" si="19"/>
        <v>75.726405622489949</v>
      </c>
    </row>
    <row r="78" spans="2:12" x14ac:dyDescent="0.3">
      <c r="B78" s="10"/>
      <c r="C78" s="10">
        <v>36</v>
      </c>
      <c r="D78" s="11"/>
      <c r="E78" s="11"/>
      <c r="F78" s="11" t="s">
        <v>116</v>
      </c>
      <c r="G78" s="59">
        <f>G79</f>
        <v>0</v>
      </c>
      <c r="H78" s="59">
        <f t="shared" ref="H78:J79" si="29">H79</f>
        <v>0</v>
      </c>
      <c r="I78" s="59">
        <f t="shared" si="29"/>
        <v>0</v>
      </c>
      <c r="J78" s="59">
        <f t="shared" si="29"/>
        <v>5156.59</v>
      </c>
      <c r="K78" s="109" t="e">
        <f t="shared" si="18"/>
        <v>#DIV/0!</v>
      </c>
      <c r="L78" s="109" t="e">
        <f t="shared" si="19"/>
        <v>#DIV/0!</v>
      </c>
    </row>
    <row r="79" spans="2:12" x14ac:dyDescent="0.3">
      <c r="B79" s="10"/>
      <c r="C79" s="10"/>
      <c r="D79" s="11">
        <v>369</v>
      </c>
      <c r="E79" s="11"/>
      <c r="F79" s="11" t="s">
        <v>114</v>
      </c>
      <c r="G79" s="59">
        <f>G80</f>
        <v>0</v>
      </c>
      <c r="H79" s="59">
        <f t="shared" si="29"/>
        <v>0</v>
      </c>
      <c r="I79" s="59">
        <f t="shared" si="29"/>
        <v>0</v>
      </c>
      <c r="J79" s="59">
        <f t="shared" si="29"/>
        <v>5156.59</v>
      </c>
      <c r="K79" s="109" t="e">
        <f t="shared" si="18"/>
        <v>#DIV/0!</v>
      </c>
      <c r="L79" s="109" t="e">
        <f t="shared" si="19"/>
        <v>#DIV/0!</v>
      </c>
    </row>
    <row r="80" spans="2:12" x14ac:dyDescent="0.3">
      <c r="B80" s="10"/>
      <c r="C80" s="10"/>
      <c r="D80" s="11"/>
      <c r="E80" s="11">
        <v>3691</v>
      </c>
      <c r="F80" s="11" t="s">
        <v>115</v>
      </c>
      <c r="G80" s="59">
        <v>0</v>
      </c>
      <c r="H80" s="59">
        <v>0</v>
      </c>
      <c r="I80" s="59"/>
      <c r="J80" s="62">
        <v>5156.59</v>
      </c>
      <c r="K80" s="109" t="e">
        <f t="shared" si="18"/>
        <v>#DIV/0!</v>
      </c>
      <c r="L80" s="109" t="e">
        <f t="shared" si="19"/>
        <v>#DIV/0!</v>
      </c>
    </row>
    <row r="81" spans="2:12" ht="26.4" customHeight="1" x14ac:dyDescent="0.3">
      <c r="B81" s="10"/>
      <c r="C81" s="10">
        <v>37</v>
      </c>
      <c r="D81" s="11"/>
      <c r="E81" s="11"/>
      <c r="F81" s="16" t="s">
        <v>117</v>
      </c>
      <c r="G81" s="59">
        <f>G82</f>
        <v>58521.72</v>
      </c>
      <c r="H81" s="59">
        <f t="shared" ref="H81:J81" si="30">H82</f>
        <v>81263</v>
      </c>
      <c r="I81" s="59">
        <f t="shared" si="30"/>
        <v>81263</v>
      </c>
      <c r="J81" s="59">
        <f t="shared" si="30"/>
        <v>65723.28</v>
      </c>
      <c r="K81" s="109">
        <f t="shared" si="18"/>
        <v>112.30579005538456</v>
      </c>
      <c r="L81" s="109">
        <f t="shared" si="19"/>
        <v>80.877250409165299</v>
      </c>
    </row>
    <row r="82" spans="2:12" x14ac:dyDescent="0.3">
      <c r="B82" s="10"/>
      <c r="C82" s="10"/>
      <c r="D82" s="11">
        <v>372</v>
      </c>
      <c r="E82" s="11"/>
      <c r="F82" s="11" t="s">
        <v>118</v>
      </c>
      <c r="G82" s="59">
        <f>G83+G84</f>
        <v>58521.72</v>
      </c>
      <c r="H82" s="59">
        <f t="shared" ref="H82:J82" si="31">H83+H84</f>
        <v>81263</v>
      </c>
      <c r="I82" s="59">
        <f t="shared" si="31"/>
        <v>81263</v>
      </c>
      <c r="J82" s="59">
        <f t="shared" si="31"/>
        <v>65723.28</v>
      </c>
      <c r="K82" s="109">
        <f t="shared" si="18"/>
        <v>112.30579005538456</v>
      </c>
      <c r="L82" s="109">
        <f t="shared" si="19"/>
        <v>80.877250409165299</v>
      </c>
    </row>
    <row r="83" spans="2:12" ht="14.4" customHeight="1" x14ac:dyDescent="0.3">
      <c r="B83" s="10"/>
      <c r="C83" s="10"/>
      <c r="D83" s="11"/>
      <c r="E83" s="11">
        <v>3721</v>
      </c>
      <c r="F83" s="16" t="s">
        <v>119</v>
      </c>
      <c r="G83" s="59">
        <v>29137.66</v>
      </c>
      <c r="H83" s="59">
        <v>42411</v>
      </c>
      <c r="I83" s="59">
        <v>42411</v>
      </c>
      <c r="J83" s="62">
        <v>32310.97</v>
      </c>
      <c r="K83" s="109">
        <f t="shared" si="18"/>
        <v>110.89075100745909</v>
      </c>
      <c r="L83" s="109">
        <f t="shared" si="19"/>
        <v>76.185352856570233</v>
      </c>
    </row>
    <row r="84" spans="2:12" x14ac:dyDescent="0.3">
      <c r="B84" s="10"/>
      <c r="C84" s="10"/>
      <c r="D84" s="11"/>
      <c r="E84" s="11">
        <v>3722</v>
      </c>
      <c r="F84" s="16" t="s">
        <v>120</v>
      </c>
      <c r="G84" s="59">
        <v>29384.06</v>
      </c>
      <c r="H84" s="59">
        <v>38852</v>
      </c>
      <c r="I84" s="59">
        <v>38852</v>
      </c>
      <c r="J84" s="62">
        <v>33412.31</v>
      </c>
      <c r="K84" s="109">
        <f t="shared" si="18"/>
        <v>113.70896329506542</v>
      </c>
      <c r="L84" s="109">
        <f t="shared" si="19"/>
        <v>85.998944713270859</v>
      </c>
    </row>
    <row r="85" spans="2:12" s="66" customFormat="1" x14ac:dyDescent="0.3">
      <c r="B85" s="12">
        <v>4</v>
      </c>
      <c r="C85" s="13"/>
      <c r="D85" s="13"/>
      <c r="E85" s="13"/>
      <c r="F85" s="19" t="s">
        <v>6</v>
      </c>
      <c r="G85" s="69">
        <f>G86+G94</f>
        <v>111742.45</v>
      </c>
      <c r="H85" s="69">
        <f t="shared" ref="H85:I85" si="32">H86+H94</f>
        <v>0</v>
      </c>
      <c r="I85" s="69">
        <f t="shared" si="32"/>
        <v>0</v>
      </c>
      <c r="J85" s="69">
        <f>J86+J94</f>
        <v>44365.520000000004</v>
      </c>
      <c r="K85" s="109">
        <f t="shared" si="18"/>
        <v>39.703371458205908</v>
      </c>
      <c r="L85" s="109" t="e">
        <f t="shared" si="19"/>
        <v>#DIV/0!</v>
      </c>
    </row>
    <row r="86" spans="2:12" x14ac:dyDescent="0.3">
      <c r="B86" s="14"/>
      <c r="C86" s="14">
        <v>42</v>
      </c>
      <c r="D86" s="14"/>
      <c r="E86" s="14"/>
      <c r="F86" s="20" t="s">
        <v>121</v>
      </c>
      <c r="G86" s="59">
        <f>G87+G92</f>
        <v>57937.84</v>
      </c>
      <c r="H86" s="59">
        <f t="shared" ref="H86:J86" si="33">H87+H92</f>
        <v>0</v>
      </c>
      <c r="I86" s="59">
        <f t="shared" si="33"/>
        <v>0</v>
      </c>
      <c r="J86" s="59">
        <f t="shared" si="33"/>
        <v>44365.520000000004</v>
      </c>
      <c r="K86" s="109">
        <f t="shared" si="18"/>
        <v>76.57434243320084</v>
      </c>
      <c r="L86" s="109" t="e">
        <f t="shared" si="19"/>
        <v>#DIV/0!</v>
      </c>
    </row>
    <row r="87" spans="2:12" x14ac:dyDescent="0.3">
      <c r="B87" s="14"/>
      <c r="C87" s="14"/>
      <c r="D87" s="10">
        <v>422</v>
      </c>
      <c r="E87" s="10"/>
      <c r="F87" s="10" t="s">
        <v>122</v>
      </c>
      <c r="G87" s="59">
        <f>G88+G89+G91</f>
        <v>10264.299999999999</v>
      </c>
      <c r="H87" s="59">
        <f t="shared" ref="H87:I87" si="34">H88+H89+H91</f>
        <v>0</v>
      </c>
      <c r="I87" s="59">
        <f t="shared" si="34"/>
        <v>0</v>
      </c>
      <c r="J87" s="59">
        <f>J88+J89+J91+J90</f>
        <v>26465.52</v>
      </c>
      <c r="K87" s="109">
        <f t="shared" si="18"/>
        <v>257.84047621367267</v>
      </c>
      <c r="L87" s="109" t="e">
        <f t="shared" si="19"/>
        <v>#DIV/0!</v>
      </c>
    </row>
    <row r="88" spans="2:12" x14ac:dyDescent="0.3">
      <c r="B88" s="14"/>
      <c r="C88" s="14"/>
      <c r="D88" s="10"/>
      <c r="E88" s="10">
        <v>4221</v>
      </c>
      <c r="F88" s="10" t="s">
        <v>123</v>
      </c>
      <c r="G88" s="59">
        <v>1247.53</v>
      </c>
      <c r="H88" s="59">
        <v>0</v>
      </c>
      <c r="I88" s="68">
        <v>0</v>
      </c>
      <c r="J88" s="62">
        <v>1062.5</v>
      </c>
      <c r="K88" s="109">
        <f t="shared" si="18"/>
        <v>85.168292546071029</v>
      </c>
      <c r="L88" s="109" t="e">
        <f t="shared" si="19"/>
        <v>#DIV/0!</v>
      </c>
    </row>
    <row r="89" spans="2:12" x14ac:dyDescent="0.3">
      <c r="B89" s="14"/>
      <c r="C89" s="14"/>
      <c r="D89" s="10"/>
      <c r="E89" s="10">
        <v>4222</v>
      </c>
      <c r="F89" s="10" t="s">
        <v>124</v>
      </c>
      <c r="G89" s="59">
        <v>384.76</v>
      </c>
      <c r="H89" s="59">
        <v>0</v>
      </c>
      <c r="I89" s="68">
        <v>0</v>
      </c>
      <c r="J89" s="62">
        <v>1030.53</v>
      </c>
      <c r="K89" s="109">
        <f t="shared" si="18"/>
        <v>267.83709325293688</v>
      </c>
      <c r="L89" s="109" t="e">
        <f t="shared" si="19"/>
        <v>#DIV/0!</v>
      </c>
    </row>
    <row r="90" spans="2:12" x14ac:dyDescent="0.3">
      <c r="B90" s="14"/>
      <c r="C90" s="14"/>
      <c r="D90" s="10"/>
      <c r="E90" s="10">
        <v>4226</v>
      </c>
      <c r="F90" s="10" t="s">
        <v>183</v>
      </c>
      <c r="G90" s="59">
        <v>0</v>
      </c>
      <c r="H90" s="59">
        <v>0</v>
      </c>
      <c r="I90" s="68">
        <v>0</v>
      </c>
      <c r="J90" s="62">
        <v>3493</v>
      </c>
      <c r="K90" s="109"/>
      <c r="L90" s="109"/>
    </row>
    <row r="91" spans="2:12" x14ac:dyDescent="0.3">
      <c r="B91" s="14"/>
      <c r="C91" s="14"/>
      <c r="D91" s="10"/>
      <c r="E91" s="10">
        <v>4227</v>
      </c>
      <c r="F91" s="10" t="s">
        <v>125</v>
      </c>
      <c r="G91" s="59">
        <v>8632.01</v>
      </c>
      <c r="H91" s="59">
        <v>0</v>
      </c>
      <c r="I91" s="68">
        <v>0</v>
      </c>
      <c r="J91" s="62">
        <v>20879.490000000002</v>
      </c>
      <c r="K91" s="109">
        <f t="shared" si="18"/>
        <v>241.88445101430608</v>
      </c>
      <c r="L91" s="109" t="e">
        <f t="shared" si="19"/>
        <v>#DIV/0!</v>
      </c>
    </row>
    <row r="92" spans="2:12" x14ac:dyDescent="0.3">
      <c r="B92" s="14"/>
      <c r="C92" s="14"/>
      <c r="D92" s="10">
        <v>423</v>
      </c>
      <c r="E92" s="10"/>
      <c r="F92" s="10" t="s">
        <v>126</v>
      </c>
      <c r="G92" s="59">
        <f>G93</f>
        <v>47673.54</v>
      </c>
      <c r="H92" s="59">
        <f t="shared" ref="H92:J92" si="35">H93</f>
        <v>0</v>
      </c>
      <c r="I92" s="59">
        <v>0</v>
      </c>
      <c r="J92" s="59">
        <f t="shared" si="35"/>
        <v>17900</v>
      </c>
      <c r="K92" s="109">
        <f t="shared" si="18"/>
        <v>37.547033427767268</v>
      </c>
      <c r="L92" s="109" t="e">
        <f t="shared" si="19"/>
        <v>#DIV/0!</v>
      </c>
    </row>
    <row r="93" spans="2:12" x14ac:dyDescent="0.3">
      <c r="B93" s="14"/>
      <c r="C93" s="14"/>
      <c r="D93" s="10"/>
      <c r="E93" s="10">
        <v>4231</v>
      </c>
      <c r="F93" s="10" t="s">
        <v>127</v>
      </c>
      <c r="G93" s="59">
        <v>47673.54</v>
      </c>
      <c r="H93" s="59">
        <v>0</v>
      </c>
      <c r="I93" s="68">
        <v>0</v>
      </c>
      <c r="J93" s="62">
        <v>17900</v>
      </c>
      <c r="K93" s="109">
        <f t="shared" si="18"/>
        <v>37.547033427767268</v>
      </c>
      <c r="L93" s="109" t="e">
        <f t="shared" si="19"/>
        <v>#DIV/0!</v>
      </c>
    </row>
    <row r="94" spans="2:12" x14ac:dyDescent="0.3">
      <c r="B94" s="14"/>
      <c r="C94" s="14">
        <v>45</v>
      </c>
      <c r="D94" s="10"/>
      <c r="E94" s="10"/>
      <c r="F94" s="10" t="s">
        <v>128</v>
      </c>
      <c r="G94" s="59">
        <f>G95</f>
        <v>53804.61</v>
      </c>
      <c r="H94" s="59">
        <f t="shared" ref="H94:I94" si="36">H95</f>
        <v>0</v>
      </c>
      <c r="I94" s="59">
        <f t="shared" si="36"/>
        <v>0</v>
      </c>
      <c r="J94" s="59">
        <v>0</v>
      </c>
      <c r="K94" s="109">
        <f t="shared" si="18"/>
        <v>0</v>
      </c>
      <c r="L94" s="109" t="e">
        <f t="shared" si="19"/>
        <v>#DIV/0!</v>
      </c>
    </row>
    <row r="95" spans="2:12" x14ac:dyDescent="0.3">
      <c r="B95" s="14"/>
      <c r="C95" s="14"/>
      <c r="D95" s="10">
        <v>452</v>
      </c>
      <c r="E95" s="10"/>
      <c r="F95" s="10" t="s">
        <v>129</v>
      </c>
      <c r="G95" s="59">
        <v>53804.61</v>
      </c>
      <c r="H95" s="59">
        <v>0</v>
      </c>
      <c r="I95" s="68">
        <v>0</v>
      </c>
      <c r="J95" s="62">
        <v>0</v>
      </c>
      <c r="K95" s="109">
        <f t="shared" si="18"/>
        <v>0</v>
      </c>
      <c r="L95" s="109" t="e">
        <f t="shared" si="19"/>
        <v>#DIV/0!</v>
      </c>
    </row>
    <row r="96" spans="2:12" x14ac:dyDescent="0.3">
      <c r="B96" s="14"/>
      <c r="C96" s="14"/>
      <c r="D96" s="10"/>
      <c r="E96" s="10"/>
      <c r="F96" s="10"/>
      <c r="G96" s="59"/>
      <c r="H96" s="59"/>
      <c r="I96" s="68"/>
      <c r="J96" s="62"/>
      <c r="K96" s="63"/>
      <c r="L96" s="63"/>
    </row>
    <row r="97" spans="2:12" x14ac:dyDescent="0.3">
      <c r="B97" s="14"/>
      <c r="C97" s="14"/>
      <c r="D97" s="10"/>
      <c r="E97" s="10"/>
      <c r="F97" s="10"/>
      <c r="G97" s="59"/>
      <c r="H97" s="59"/>
      <c r="I97" s="68"/>
      <c r="J97" s="62"/>
      <c r="K97" s="63"/>
      <c r="L97" s="63"/>
    </row>
    <row r="100" spans="2:12" ht="15" customHeight="1" x14ac:dyDescent="0.3">
      <c r="B100" s="37"/>
      <c r="C100" s="37"/>
      <c r="D100" s="37"/>
      <c r="E100" s="37"/>
      <c r="F100" s="37"/>
      <c r="G100" s="37"/>
      <c r="H100" s="37"/>
      <c r="I100" s="37"/>
      <c r="J100" s="37"/>
      <c r="K100" s="107"/>
      <c r="L100" s="107"/>
    </row>
    <row r="101" spans="2:12" x14ac:dyDescent="0.3">
      <c r="B101" s="37"/>
      <c r="C101" s="37"/>
      <c r="D101" s="37"/>
      <c r="E101" s="37"/>
      <c r="F101" s="37"/>
      <c r="G101" s="37"/>
      <c r="H101" s="37"/>
      <c r="I101" s="37"/>
      <c r="J101" s="37"/>
      <c r="K101" s="107"/>
      <c r="L101" s="107"/>
    </row>
    <row r="102" spans="2:12" ht="4.5" customHeight="1" x14ac:dyDescent="0.3">
      <c r="B102" s="37"/>
      <c r="C102" s="37"/>
      <c r="D102" s="37"/>
      <c r="E102" s="37"/>
      <c r="F102" s="37"/>
      <c r="G102" s="37"/>
      <c r="H102" s="37"/>
      <c r="I102" s="37"/>
      <c r="J102" s="37"/>
      <c r="K102" s="107"/>
      <c r="L102" s="107"/>
    </row>
  </sheetData>
  <mergeCells count="7">
    <mergeCell ref="B41:F41"/>
    <mergeCell ref="B2:L2"/>
    <mergeCell ref="B4:L4"/>
    <mergeCell ref="B6:L6"/>
    <mergeCell ref="B8:F8"/>
    <mergeCell ref="B9:F9"/>
    <mergeCell ref="B40:F40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opLeftCell="B1" workbookViewId="0">
      <selection activeCell="H38" sqref="H3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40" t="s">
        <v>45</v>
      </c>
      <c r="C2" s="140"/>
      <c r="D2" s="140"/>
      <c r="E2" s="140"/>
      <c r="F2" s="140"/>
      <c r="G2" s="140"/>
      <c r="H2" s="14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3" t="s">
        <v>7</v>
      </c>
      <c r="C4" s="43" t="s">
        <v>197</v>
      </c>
      <c r="D4" s="43" t="s">
        <v>176</v>
      </c>
      <c r="E4" s="43" t="s">
        <v>177</v>
      </c>
      <c r="F4" s="43" t="s">
        <v>198</v>
      </c>
      <c r="G4" s="43" t="s">
        <v>28</v>
      </c>
      <c r="H4" s="43" t="s">
        <v>59</v>
      </c>
    </row>
    <row r="5" spans="2:8" x14ac:dyDescent="0.3">
      <c r="B5" s="43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42</v>
      </c>
      <c r="H5" s="47" t="s">
        <v>43</v>
      </c>
    </row>
    <row r="6" spans="2:8" s="66" customFormat="1" x14ac:dyDescent="0.3">
      <c r="B6" s="9" t="s">
        <v>56</v>
      </c>
      <c r="C6" s="71">
        <f>C7+C11+C14+C18+C23+C29</f>
        <v>3457808.2</v>
      </c>
      <c r="D6" s="71">
        <f t="shared" ref="D6:F6" si="0">D7+D11+D14+D18+D23+D29</f>
        <v>3640190</v>
      </c>
      <c r="E6" s="71">
        <f t="shared" si="0"/>
        <v>4217271</v>
      </c>
      <c r="F6" s="71">
        <f t="shared" si="0"/>
        <v>4669674.9000000004</v>
      </c>
      <c r="G6" s="106">
        <f>F6/C6*100</f>
        <v>135.04725045189031</v>
      </c>
      <c r="H6" s="106">
        <f>F6/E6*100</f>
        <v>110.72740879113532</v>
      </c>
    </row>
    <row r="7" spans="2:8" s="66" customFormat="1" x14ac:dyDescent="0.3">
      <c r="B7" s="9" t="s">
        <v>18</v>
      </c>
      <c r="C7" s="69">
        <f>C8</f>
        <v>3381015.89</v>
      </c>
      <c r="D7" s="69">
        <f t="shared" ref="D7:F7" si="1">D8</f>
        <v>3598465</v>
      </c>
      <c r="E7" s="69">
        <f t="shared" si="1"/>
        <v>4175546</v>
      </c>
      <c r="F7" s="69">
        <f t="shared" si="1"/>
        <v>4177896.45</v>
      </c>
      <c r="G7" s="106">
        <f t="shared" ref="G7:G72" si="2">F7/C7*100</f>
        <v>123.56926397053994</v>
      </c>
      <c r="H7" s="106">
        <f t="shared" ref="H7:H72" si="3">F7/E7*100</f>
        <v>100.05629084196414</v>
      </c>
    </row>
    <row r="8" spans="2:8" x14ac:dyDescent="0.3">
      <c r="B8" s="25" t="s">
        <v>19</v>
      </c>
      <c r="C8" s="59">
        <f>C9</f>
        <v>3381015.89</v>
      </c>
      <c r="D8" s="59">
        <f t="shared" ref="D8:F8" si="4">D9</f>
        <v>3598465</v>
      </c>
      <c r="E8" s="59">
        <f t="shared" si="4"/>
        <v>4175546</v>
      </c>
      <c r="F8" s="59">
        <f t="shared" si="4"/>
        <v>4177896.45</v>
      </c>
      <c r="G8" s="106">
        <f t="shared" si="2"/>
        <v>123.56926397053994</v>
      </c>
      <c r="H8" s="106">
        <f t="shared" si="3"/>
        <v>100.05629084196414</v>
      </c>
    </row>
    <row r="9" spans="2:8" ht="26.4" x14ac:dyDescent="0.3">
      <c r="B9" s="25" t="s">
        <v>130</v>
      </c>
      <c r="C9" s="59">
        <v>3381015.89</v>
      </c>
      <c r="D9" s="59">
        <v>3598465</v>
      </c>
      <c r="E9" s="59">
        <v>4175546</v>
      </c>
      <c r="F9" s="62">
        <v>4177896.45</v>
      </c>
      <c r="G9" s="106">
        <f t="shared" si="2"/>
        <v>123.56926397053994</v>
      </c>
      <c r="H9" s="106">
        <f t="shared" si="3"/>
        <v>100.05629084196414</v>
      </c>
    </row>
    <row r="10" spans="2:8" x14ac:dyDescent="0.3">
      <c r="B10" s="26"/>
      <c r="C10" s="59"/>
      <c r="D10" s="59"/>
      <c r="E10" s="59"/>
      <c r="F10" s="62"/>
      <c r="G10" s="106" t="e">
        <f t="shared" si="2"/>
        <v>#DIV/0!</v>
      </c>
      <c r="H10" s="106" t="e">
        <f t="shared" si="3"/>
        <v>#DIV/0!</v>
      </c>
    </row>
    <row r="11" spans="2:8" s="66" customFormat="1" x14ac:dyDescent="0.3">
      <c r="B11" s="9" t="s">
        <v>22</v>
      </c>
      <c r="C11" s="69">
        <f>C12</f>
        <v>0</v>
      </c>
      <c r="D11" s="69">
        <f t="shared" ref="D11:F11" si="5">D12</f>
        <v>0</v>
      </c>
      <c r="E11" s="69">
        <f t="shared" si="5"/>
        <v>0</v>
      </c>
      <c r="F11" s="69">
        <f t="shared" si="5"/>
        <v>0</v>
      </c>
      <c r="G11" s="106" t="e">
        <f t="shared" si="2"/>
        <v>#DIV/0!</v>
      </c>
      <c r="H11" s="106" t="e">
        <f t="shared" si="3"/>
        <v>#DIV/0!</v>
      </c>
    </row>
    <row r="12" spans="2:8" x14ac:dyDescent="0.3">
      <c r="B12" s="27" t="s">
        <v>23</v>
      </c>
      <c r="C12" s="59">
        <v>0</v>
      </c>
      <c r="D12" s="59">
        <v>0</v>
      </c>
      <c r="E12" s="68"/>
      <c r="F12" s="62">
        <v>0</v>
      </c>
      <c r="G12" s="106" t="e">
        <f t="shared" si="2"/>
        <v>#DIV/0!</v>
      </c>
      <c r="H12" s="106" t="e">
        <f t="shared" si="3"/>
        <v>#DIV/0!</v>
      </c>
    </row>
    <row r="13" spans="2:8" x14ac:dyDescent="0.3">
      <c r="B13" s="27"/>
      <c r="C13" s="59"/>
      <c r="D13" s="59"/>
      <c r="E13" s="68"/>
      <c r="F13" s="62"/>
      <c r="G13" s="106" t="e">
        <f t="shared" si="2"/>
        <v>#DIV/0!</v>
      </c>
      <c r="H13" s="106" t="e">
        <f t="shared" si="3"/>
        <v>#DIV/0!</v>
      </c>
    </row>
    <row r="14" spans="2:8" s="66" customFormat="1" x14ac:dyDescent="0.3">
      <c r="B14" s="9" t="s">
        <v>24</v>
      </c>
      <c r="C14" s="69">
        <f>C15</f>
        <v>12729.75</v>
      </c>
      <c r="D14" s="69">
        <f t="shared" ref="D14:F14" si="6">D15</f>
        <v>7698</v>
      </c>
      <c r="E14" s="69">
        <f t="shared" si="6"/>
        <v>7698</v>
      </c>
      <c r="F14" s="69">
        <f t="shared" si="6"/>
        <v>13485.64</v>
      </c>
      <c r="G14" s="106">
        <f t="shared" si="2"/>
        <v>105.9379799289067</v>
      </c>
      <c r="H14" s="106">
        <f t="shared" si="3"/>
        <v>175.1836840737854</v>
      </c>
    </row>
    <row r="15" spans="2:8" x14ac:dyDescent="0.3">
      <c r="B15" s="27" t="s">
        <v>25</v>
      </c>
      <c r="C15" s="59">
        <f>C16</f>
        <v>12729.75</v>
      </c>
      <c r="D15" s="59">
        <f t="shared" ref="D15:F15" si="7">D16</f>
        <v>7698</v>
      </c>
      <c r="E15" s="59">
        <f t="shared" si="7"/>
        <v>7698</v>
      </c>
      <c r="F15" s="59">
        <f t="shared" si="7"/>
        <v>13485.64</v>
      </c>
      <c r="G15" s="106">
        <f t="shared" si="2"/>
        <v>105.9379799289067</v>
      </c>
      <c r="H15" s="106">
        <f t="shared" si="3"/>
        <v>175.1836840737854</v>
      </c>
    </row>
    <row r="16" spans="2:8" x14ac:dyDescent="0.3">
      <c r="B16" s="70" t="s">
        <v>131</v>
      </c>
      <c r="C16" s="59">
        <v>12729.75</v>
      </c>
      <c r="D16" s="59">
        <v>7698</v>
      </c>
      <c r="E16" s="68">
        <v>7698</v>
      </c>
      <c r="F16" s="62">
        <v>13485.64</v>
      </c>
      <c r="G16" s="106">
        <f t="shared" si="2"/>
        <v>105.9379799289067</v>
      </c>
      <c r="H16" s="106">
        <f t="shared" si="3"/>
        <v>175.1836840737854</v>
      </c>
    </row>
    <row r="17" spans="2:8" x14ac:dyDescent="0.3">
      <c r="B17" s="70"/>
      <c r="C17" s="59"/>
      <c r="D17" s="59"/>
      <c r="E17" s="68"/>
      <c r="F17" s="62"/>
      <c r="G17" s="106" t="e">
        <f t="shared" si="2"/>
        <v>#DIV/0!</v>
      </c>
      <c r="H17" s="106" t="e">
        <f t="shared" si="3"/>
        <v>#DIV/0!</v>
      </c>
    </row>
    <row r="18" spans="2:8" s="66" customFormat="1" x14ac:dyDescent="0.3">
      <c r="B18" s="9" t="s">
        <v>132</v>
      </c>
      <c r="C18" s="69">
        <f>C19</f>
        <v>39004.31</v>
      </c>
      <c r="D18" s="69">
        <f t="shared" ref="D18:F18" si="8">D19</f>
        <v>19908</v>
      </c>
      <c r="E18" s="69">
        <f t="shared" si="8"/>
        <v>19908</v>
      </c>
      <c r="F18" s="69">
        <f t="shared" si="8"/>
        <v>22969.18</v>
      </c>
      <c r="G18" s="106">
        <f t="shared" si="2"/>
        <v>58.88882536314577</v>
      </c>
      <c r="H18" s="106">
        <f t="shared" si="3"/>
        <v>115.37663250954391</v>
      </c>
    </row>
    <row r="19" spans="2:8" x14ac:dyDescent="0.3">
      <c r="B19" s="70" t="s">
        <v>133</v>
      </c>
      <c r="C19" s="59">
        <f>C20+C21</f>
        <v>39004.31</v>
      </c>
      <c r="D19" s="59">
        <f t="shared" ref="D19:F19" si="9">D20+D21</f>
        <v>19908</v>
      </c>
      <c r="E19" s="59">
        <f t="shared" si="9"/>
        <v>19908</v>
      </c>
      <c r="F19" s="59">
        <f t="shared" si="9"/>
        <v>22969.18</v>
      </c>
      <c r="G19" s="106">
        <f t="shared" si="2"/>
        <v>58.88882536314577</v>
      </c>
      <c r="H19" s="106">
        <f t="shared" si="3"/>
        <v>115.37663250954391</v>
      </c>
    </row>
    <row r="20" spans="2:8" ht="26.4" x14ac:dyDescent="0.3">
      <c r="B20" s="70" t="s">
        <v>138</v>
      </c>
      <c r="C20" s="59">
        <v>26141.279999999999</v>
      </c>
      <c r="D20" s="59">
        <v>19908</v>
      </c>
      <c r="E20" s="68">
        <v>19908</v>
      </c>
      <c r="F20" s="62">
        <v>22969.18</v>
      </c>
      <c r="G20" s="106">
        <f t="shared" si="2"/>
        <v>87.865552107624424</v>
      </c>
      <c r="H20" s="106">
        <f t="shared" si="3"/>
        <v>115.37663250954391</v>
      </c>
    </row>
    <row r="21" spans="2:8" ht="26.4" x14ac:dyDescent="0.3">
      <c r="B21" s="70" t="s">
        <v>136</v>
      </c>
      <c r="C21" s="59">
        <v>12863.03</v>
      </c>
      <c r="D21" s="59">
        <v>0</v>
      </c>
      <c r="E21" s="68">
        <v>0</v>
      </c>
      <c r="F21" s="62">
        <v>0</v>
      </c>
      <c r="G21" s="106">
        <f t="shared" si="2"/>
        <v>0</v>
      </c>
      <c r="H21" s="106" t="e">
        <f t="shared" si="3"/>
        <v>#DIV/0!</v>
      </c>
    </row>
    <row r="22" spans="2:8" x14ac:dyDescent="0.3">
      <c r="B22" s="70"/>
      <c r="C22" s="59"/>
      <c r="D22" s="59"/>
      <c r="E22" s="68"/>
      <c r="F22" s="62"/>
      <c r="G22" s="106" t="e">
        <f t="shared" si="2"/>
        <v>#DIV/0!</v>
      </c>
      <c r="H22" s="106" t="e">
        <f t="shared" si="3"/>
        <v>#DIV/0!</v>
      </c>
    </row>
    <row r="23" spans="2:8" s="66" customFormat="1" x14ac:dyDescent="0.3">
      <c r="B23" s="9" t="s">
        <v>134</v>
      </c>
      <c r="C23" s="69">
        <f>C24</f>
        <v>14790.24</v>
      </c>
      <c r="D23" s="69">
        <f t="shared" ref="D23:E23" si="10">D24</f>
        <v>13455</v>
      </c>
      <c r="E23" s="69">
        <f t="shared" si="10"/>
        <v>13455</v>
      </c>
      <c r="F23" s="69">
        <f>F24+F26</f>
        <v>405361.32999999996</v>
      </c>
      <c r="G23" s="106">
        <f t="shared" si="2"/>
        <v>2740.7353092309522</v>
      </c>
      <c r="H23" s="106">
        <f t="shared" si="3"/>
        <v>3012.7189149015235</v>
      </c>
    </row>
    <row r="24" spans="2:8" x14ac:dyDescent="0.3">
      <c r="B24" s="70" t="s">
        <v>135</v>
      </c>
      <c r="C24" s="59">
        <f>C25</f>
        <v>14790.24</v>
      </c>
      <c r="D24" s="59">
        <f t="shared" ref="D24:E24" si="11">D25</f>
        <v>13455</v>
      </c>
      <c r="E24" s="59">
        <f t="shared" si="11"/>
        <v>13455</v>
      </c>
      <c r="F24" s="59">
        <f>F25</f>
        <v>46782.73</v>
      </c>
      <c r="G24" s="106">
        <f t="shared" si="2"/>
        <v>316.30811940847479</v>
      </c>
      <c r="H24" s="106">
        <f t="shared" si="3"/>
        <v>347.69773318468975</v>
      </c>
    </row>
    <row r="25" spans="2:8" ht="26.4" x14ac:dyDescent="0.3">
      <c r="B25" s="70" t="s">
        <v>136</v>
      </c>
      <c r="C25" s="59">
        <v>14790.24</v>
      </c>
      <c r="D25" s="59">
        <v>13455</v>
      </c>
      <c r="E25" s="68">
        <v>13455</v>
      </c>
      <c r="F25" s="62">
        <v>46782.73</v>
      </c>
      <c r="G25" s="106">
        <f>F25/C25*100</f>
        <v>316.30811940847479</v>
      </c>
      <c r="H25" s="106">
        <f t="shared" si="3"/>
        <v>347.69773318468975</v>
      </c>
    </row>
    <row r="26" spans="2:8" x14ac:dyDescent="0.3">
      <c r="B26" s="70" t="s">
        <v>184</v>
      </c>
      <c r="C26" s="59">
        <f>C27</f>
        <v>0</v>
      </c>
      <c r="D26" s="59"/>
      <c r="E26" s="68"/>
      <c r="F26" s="62">
        <f>F27</f>
        <v>358578.6</v>
      </c>
      <c r="G26" s="106" t="e">
        <f t="shared" ref="G26:G27" si="12">F26/C26*100</f>
        <v>#DIV/0!</v>
      </c>
      <c r="H26" s="106" t="e">
        <f t="shared" si="3"/>
        <v>#DIV/0!</v>
      </c>
    </row>
    <row r="27" spans="2:8" ht="26.4" x14ac:dyDescent="0.3">
      <c r="B27" s="70" t="s">
        <v>136</v>
      </c>
      <c r="C27" s="59">
        <v>0</v>
      </c>
      <c r="D27" s="59"/>
      <c r="E27" s="68"/>
      <c r="F27" s="62">
        <v>358578.6</v>
      </c>
      <c r="G27" s="106" t="e">
        <f t="shared" si="12"/>
        <v>#DIV/0!</v>
      </c>
      <c r="H27" s="106" t="e">
        <f t="shared" si="3"/>
        <v>#DIV/0!</v>
      </c>
    </row>
    <row r="28" spans="2:8" x14ac:dyDescent="0.3">
      <c r="B28" s="70"/>
      <c r="C28" s="59"/>
      <c r="D28" s="59"/>
      <c r="E28" s="68"/>
      <c r="F28" s="62"/>
      <c r="G28" s="106" t="e">
        <f t="shared" si="2"/>
        <v>#DIV/0!</v>
      </c>
      <c r="H28" s="106" t="e">
        <f t="shared" si="3"/>
        <v>#DIV/0!</v>
      </c>
    </row>
    <row r="29" spans="2:8" s="66" customFormat="1" x14ac:dyDescent="0.3">
      <c r="B29" s="9" t="s">
        <v>145</v>
      </c>
      <c r="C29" s="69">
        <f>C30</f>
        <v>10268.01</v>
      </c>
      <c r="D29" s="69">
        <f t="shared" ref="D29:F29" si="13">D30</f>
        <v>664</v>
      </c>
      <c r="E29" s="69">
        <f t="shared" si="13"/>
        <v>664</v>
      </c>
      <c r="F29" s="69">
        <f t="shared" si="13"/>
        <v>49962.3</v>
      </c>
      <c r="G29" s="106">
        <f t="shared" si="2"/>
        <v>486.58211279498175</v>
      </c>
      <c r="H29" s="106">
        <f t="shared" si="3"/>
        <v>7524.4427710843383</v>
      </c>
    </row>
    <row r="30" spans="2:8" x14ac:dyDescent="0.3">
      <c r="B30" s="70" t="s">
        <v>137</v>
      </c>
      <c r="C30" s="59">
        <f>C31</f>
        <v>10268.01</v>
      </c>
      <c r="D30" s="59">
        <f t="shared" ref="D30:F30" si="14">D31</f>
        <v>664</v>
      </c>
      <c r="E30" s="59">
        <f t="shared" si="14"/>
        <v>664</v>
      </c>
      <c r="F30" s="59">
        <f t="shared" si="14"/>
        <v>49962.3</v>
      </c>
      <c r="G30" s="106">
        <f t="shared" si="2"/>
        <v>486.58211279498175</v>
      </c>
      <c r="H30" s="106">
        <f t="shared" si="3"/>
        <v>7524.4427710843383</v>
      </c>
    </row>
    <row r="31" spans="2:8" x14ac:dyDescent="0.3">
      <c r="B31" s="70" t="s">
        <v>131</v>
      </c>
      <c r="C31" s="59">
        <v>10268.01</v>
      </c>
      <c r="D31" s="59">
        <v>664</v>
      </c>
      <c r="E31" s="68">
        <v>664</v>
      </c>
      <c r="F31" s="62">
        <v>49962.3</v>
      </c>
      <c r="G31" s="106">
        <f t="shared" si="2"/>
        <v>486.58211279498175</v>
      </c>
      <c r="H31" s="106">
        <f t="shared" si="3"/>
        <v>7524.4427710843383</v>
      </c>
    </row>
    <row r="32" spans="2:8" x14ac:dyDescent="0.3">
      <c r="B32" s="14"/>
      <c r="C32" s="59"/>
      <c r="D32" s="59"/>
      <c r="E32" s="68"/>
      <c r="F32" s="62"/>
      <c r="G32" s="106" t="e">
        <f t="shared" si="2"/>
        <v>#DIV/0!</v>
      </c>
      <c r="H32" s="106" t="e">
        <f t="shared" si="3"/>
        <v>#DIV/0!</v>
      </c>
    </row>
    <row r="33" spans="2:8" x14ac:dyDescent="0.3">
      <c r="B33" s="27"/>
      <c r="C33" s="59"/>
      <c r="D33" s="59"/>
      <c r="E33" s="68"/>
      <c r="F33" s="62"/>
      <c r="G33" s="106" t="e">
        <f t="shared" si="2"/>
        <v>#DIV/0!</v>
      </c>
      <c r="H33" s="106" t="e">
        <f t="shared" si="3"/>
        <v>#DIV/0!</v>
      </c>
    </row>
    <row r="34" spans="2:8" s="66" customFormat="1" ht="14.4" customHeight="1" x14ac:dyDescent="0.3">
      <c r="B34" s="9" t="s">
        <v>57</v>
      </c>
      <c r="C34" s="69">
        <f>C35+C45+C47+C52+C58+C67</f>
        <v>3449225.08</v>
      </c>
      <c r="D34" s="69">
        <f>D35+D45+D47+D52+D58+D67</f>
        <v>3640190</v>
      </c>
      <c r="E34" s="69">
        <f>E35+E45+E47+E52+E58+E67</f>
        <v>4217271</v>
      </c>
      <c r="F34" s="69">
        <f>F35+F45+F47+F52+F58+F67</f>
        <v>4631642.6100000003</v>
      </c>
      <c r="G34" s="106">
        <f t="shared" si="2"/>
        <v>134.28067181977005</v>
      </c>
      <c r="H34" s="106">
        <f t="shared" si="3"/>
        <v>109.82558649894685</v>
      </c>
    </row>
    <row r="35" spans="2:8" s="66" customFormat="1" ht="14.4" customHeight="1" x14ac:dyDescent="0.3">
      <c r="B35" s="9" t="s">
        <v>18</v>
      </c>
      <c r="C35" s="69">
        <f>C36</f>
        <v>3381015.89</v>
      </c>
      <c r="D35" s="69">
        <f t="shared" ref="D35:E35" si="15">D36</f>
        <v>3598465</v>
      </c>
      <c r="E35" s="69">
        <f t="shared" si="15"/>
        <v>4175546</v>
      </c>
      <c r="F35" s="69">
        <f>F36</f>
        <v>4177896.45</v>
      </c>
      <c r="G35" s="106">
        <f t="shared" si="2"/>
        <v>123.56926397053994</v>
      </c>
      <c r="H35" s="106">
        <f t="shared" si="3"/>
        <v>100.05629084196414</v>
      </c>
    </row>
    <row r="36" spans="2:8" ht="14.4" customHeight="1" x14ac:dyDescent="0.3">
      <c r="B36" s="25" t="s">
        <v>19</v>
      </c>
      <c r="C36" s="59">
        <v>3381015.89</v>
      </c>
      <c r="D36" s="59">
        <f t="shared" ref="D36:E36" si="16">D37+D38+D39+D40</f>
        <v>3598465</v>
      </c>
      <c r="E36" s="59">
        <f t="shared" si="16"/>
        <v>4175546</v>
      </c>
      <c r="F36" s="59">
        <v>4177896.45</v>
      </c>
      <c r="G36" s="106">
        <f t="shared" si="2"/>
        <v>123.56926397053994</v>
      </c>
      <c r="H36" s="106">
        <f t="shared" si="3"/>
        <v>100.05629084196414</v>
      </c>
    </row>
    <row r="37" spans="2:8" ht="14.4" customHeight="1" x14ac:dyDescent="0.3">
      <c r="B37" s="25" t="s">
        <v>139</v>
      </c>
      <c r="C37" s="59">
        <v>2692522.38</v>
      </c>
      <c r="D37" s="59">
        <v>2928921</v>
      </c>
      <c r="E37" s="59">
        <v>3506002</v>
      </c>
      <c r="F37" s="62">
        <v>3506001.96</v>
      </c>
      <c r="G37" s="106">
        <f t="shared" si="2"/>
        <v>130.2125466455733</v>
      </c>
      <c r="H37" s="106">
        <f t="shared" si="3"/>
        <v>99.999998859099335</v>
      </c>
    </row>
    <row r="38" spans="2:8" ht="14.4" customHeight="1" x14ac:dyDescent="0.3">
      <c r="B38" s="25" t="s">
        <v>140</v>
      </c>
      <c r="C38" s="59">
        <v>560541.59</v>
      </c>
      <c r="D38" s="59">
        <v>586289</v>
      </c>
      <c r="E38" s="59">
        <v>586289</v>
      </c>
      <c r="F38" s="62">
        <v>575763.91</v>
      </c>
      <c r="G38" s="106">
        <f t="shared" si="2"/>
        <v>102.71564506034245</v>
      </c>
      <c r="H38" s="106">
        <f t="shared" si="3"/>
        <v>98.20479490490186</v>
      </c>
    </row>
    <row r="39" spans="2:8" ht="14.4" customHeight="1" x14ac:dyDescent="0.3">
      <c r="B39" s="25" t="s">
        <v>141</v>
      </c>
      <c r="C39" s="59">
        <v>1250.05</v>
      </c>
      <c r="D39" s="59">
        <v>1992</v>
      </c>
      <c r="E39" s="59">
        <v>1992</v>
      </c>
      <c r="F39" s="62">
        <v>1508.47</v>
      </c>
      <c r="G39" s="106">
        <f t="shared" si="2"/>
        <v>120.67277308907644</v>
      </c>
      <c r="H39" s="106">
        <f t="shared" si="3"/>
        <v>75.726405622489949</v>
      </c>
    </row>
    <row r="40" spans="2:8" ht="14.4" customHeight="1" x14ac:dyDescent="0.3">
      <c r="B40" s="25" t="s">
        <v>142</v>
      </c>
      <c r="C40" s="59">
        <v>58161.72</v>
      </c>
      <c r="D40" s="59">
        <v>81263</v>
      </c>
      <c r="E40" s="59">
        <v>81263</v>
      </c>
      <c r="F40" s="62">
        <v>62130.05</v>
      </c>
      <c r="G40" s="106">
        <f t="shared" si="2"/>
        <v>106.82292408133736</v>
      </c>
      <c r="H40" s="106">
        <f t="shared" si="3"/>
        <v>76.45552096279981</v>
      </c>
    </row>
    <row r="41" spans="2:8" ht="14.4" customHeight="1" x14ac:dyDescent="0.3">
      <c r="B41" s="25" t="s">
        <v>144</v>
      </c>
      <c r="C41" s="59">
        <v>14735.54</v>
      </c>
      <c r="D41" s="59">
        <v>0</v>
      </c>
      <c r="E41" s="59">
        <v>0</v>
      </c>
      <c r="F41" s="62">
        <v>32492.06</v>
      </c>
      <c r="G41" s="106">
        <f t="shared" si="2"/>
        <v>220.50131858079175</v>
      </c>
      <c r="H41" s="106" t="e">
        <f t="shared" si="3"/>
        <v>#DIV/0!</v>
      </c>
    </row>
    <row r="42" spans="2:8" ht="14.4" customHeight="1" x14ac:dyDescent="0.3">
      <c r="B42" s="25" t="s">
        <v>143</v>
      </c>
      <c r="C42" s="59">
        <v>53804.61</v>
      </c>
      <c r="D42" s="59">
        <v>0</v>
      </c>
      <c r="E42" s="59">
        <v>0</v>
      </c>
      <c r="F42" s="62">
        <v>0</v>
      </c>
      <c r="G42" s="106">
        <f t="shared" si="2"/>
        <v>0</v>
      </c>
      <c r="H42" s="106" t="e">
        <f t="shared" si="3"/>
        <v>#DIV/0!</v>
      </c>
    </row>
    <row r="43" spans="2:8" ht="14.4" customHeight="1" x14ac:dyDescent="0.3">
      <c r="B43" s="25"/>
      <c r="C43" s="59"/>
      <c r="D43" s="59"/>
      <c r="E43" s="59"/>
      <c r="F43" s="62"/>
      <c r="G43" s="106" t="e">
        <f t="shared" si="2"/>
        <v>#DIV/0!</v>
      </c>
      <c r="H43" s="106" t="e">
        <f t="shared" si="3"/>
        <v>#DIV/0!</v>
      </c>
    </row>
    <row r="44" spans="2:8" s="66" customFormat="1" x14ac:dyDescent="0.3">
      <c r="B44" s="9" t="s">
        <v>22</v>
      </c>
      <c r="C44" s="69">
        <f>C45</f>
        <v>0</v>
      </c>
      <c r="D44" s="69">
        <f t="shared" ref="D44:F44" si="17">D45</f>
        <v>0</v>
      </c>
      <c r="E44" s="69">
        <f t="shared" si="17"/>
        <v>0</v>
      </c>
      <c r="F44" s="69">
        <f t="shared" si="17"/>
        <v>0</v>
      </c>
      <c r="G44" s="106" t="e">
        <f t="shared" si="2"/>
        <v>#DIV/0!</v>
      </c>
      <c r="H44" s="106" t="e">
        <f t="shared" si="3"/>
        <v>#DIV/0!</v>
      </c>
    </row>
    <row r="45" spans="2:8" x14ac:dyDescent="0.3">
      <c r="B45" s="27" t="s">
        <v>23</v>
      </c>
      <c r="C45" s="59">
        <v>0</v>
      </c>
      <c r="D45" s="59">
        <v>0</v>
      </c>
      <c r="E45" s="68">
        <v>0</v>
      </c>
      <c r="F45" s="62">
        <v>0</v>
      </c>
      <c r="G45" s="106" t="e">
        <f t="shared" si="2"/>
        <v>#DIV/0!</v>
      </c>
      <c r="H45" s="106" t="e">
        <f t="shared" si="3"/>
        <v>#DIV/0!</v>
      </c>
    </row>
    <row r="46" spans="2:8" x14ac:dyDescent="0.3">
      <c r="B46" s="27"/>
      <c r="C46" s="59"/>
      <c r="D46" s="59"/>
      <c r="E46" s="68"/>
      <c r="F46" s="62"/>
      <c r="G46" s="106" t="e">
        <f t="shared" si="2"/>
        <v>#DIV/0!</v>
      </c>
      <c r="H46" s="106" t="e">
        <f t="shared" si="3"/>
        <v>#DIV/0!</v>
      </c>
    </row>
    <row r="47" spans="2:8" s="66" customFormat="1" x14ac:dyDescent="0.3">
      <c r="B47" s="9" t="s">
        <v>24</v>
      </c>
      <c r="C47" s="69">
        <f>C48</f>
        <v>5432.72</v>
      </c>
      <c r="D47" s="69">
        <f t="shared" ref="D47:F47" si="18">D48</f>
        <v>7698</v>
      </c>
      <c r="E47" s="69">
        <f t="shared" si="18"/>
        <v>7698</v>
      </c>
      <c r="F47" s="69">
        <f t="shared" si="18"/>
        <v>7930.42</v>
      </c>
      <c r="G47" s="106">
        <f t="shared" si="2"/>
        <v>145.97512848076101</v>
      </c>
      <c r="H47" s="106">
        <f t="shared" si="3"/>
        <v>103.01922577292804</v>
      </c>
    </row>
    <row r="48" spans="2:8" x14ac:dyDescent="0.3">
      <c r="B48" s="27" t="s">
        <v>25</v>
      </c>
      <c r="C48" s="59">
        <f>C49+C50</f>
        <v>5432.72</v>
      </c>
      <c r="D48" s="59">
        <f t="shared" ref="D48:F48" si="19">D49+D50</f>
        <v>7698</v>
      </c>
      <c r="E48" s="59">
        <f t="shared" si="19"/>
        <v>7698</v>
      </c>
      <c r="F48" s="59">
        <f t="shared" si="19"/>
        <v>7930.42</v>
      </c>
      <c r="G48" s="106">
        <f t="shared" si="2"/>
        <v>145.97512848076101</v>
      </c>
      <c r="H48" s="106">
        <f t="shared" si="3"/>
        <v>103.01922577292804</v>
      </c>
    </row>
    <row r="49" spans="2:11" x14ac:dyDescent="0.3">
      <c r="B49" s="25" t="s">
        <v>140</v>
      </c>
      <c r="C49" s="59">
        <v>4377.55</v>
      </c>
      <c r="D49" s="59">
        <v>7698</v>
      </c>
      <c r="E49" s="68">
        <v>7698</v>
      </c>
      <c r="F49" s="62">
        <v>6720.55</v>
      </c>
      <c r="G49" s="106">
        <f t="shared" si="2"/>
        <v>153.52308939932152</v>
      </c>
      <c r="H49" s="106">
        <f t="shared" si="3"/>
        <v>87.302546115874264</v>
      </c>
    </row>
    <row r="50" spans="2:11" x14ac:dyDescent="0.3">
      <c r="B50" s="25" t="s">
        <v>144</v>
      </c>
      <c r="C50" s="62">
        <v>1055.17</v>
      </c>
      <c r="D50" s="62">
        <v>0</v>
      </c>
      <c r="E50" s="62">
        <v>0</v>
      </c>
      <c r="F50" s="62">
        <v>1209.8699999999999</v>
      </c>
      <c r="G50" s="106">
        <f t="shared" si="2"/>
        <v>114.6611446496773</v>
      </c>
      <c r="H50" s="106" t="e">
        <f t="shared" si="3"/>
        <v>#DIV/0!</v>
      </c>
    </row>
    <row r="51" spans="2:11" ht="15" customHeight="1" x14ac:dyDescent="0.3">
      <c r="B51" s="72"/>
      <c r="C51" s="73"/>
      <c r="D51" s="73"/>
      <c r="E51" s="73"/>
      <c r="F51" s="73"/>
      <c r="G51" s="106" t="e">
        <f t="shared" si="2"/>
        <v>#DIV/0!</v>
      </c>
      <c r="H51" s="106" t="e">
        <f t="shared" si="3"/>
        <v>#DIV/0!</v>
      </c>
      <c r="I51" s="37"/>
      <c r="J51" s="37"/>
      <c r="K51" s="37"/>
    </row>
    <row r="52" spans="2:11" s="66" customFormat="1" x14ac:dyDescent="0.3">
      <c r="B52" s="9" t="s">
        <v>132</v>
      </c>
      <c r="C52" s="69">
        <f>C53</f>
        <v>38545.839999999997</v>
      </c>
      <c r="D52" s="69">
        <f t="shared" ref="D52:E52" si="20">D53</f>
        <v>19908</v>
      </c>
      <c r="E52" s="69">
        <f t="shared" si="20"/>
        <v>19908</v>
      </c>
      <c r="F52" s="69">
        <f>F53</f>
        <v>22944.18</v>
      </c>
      <c r="G52" s="106">
        <f t="shared" si="2"/>
        <v>59.524400039018488</v>
      </c>
      <c r="H52" s="106">
        <f t="shared" si="3"/>
        <v>115.25105485232068</v>
      </c>
    </row>
    <row r="53" spans="2:11" x14ac:dyDescent="0.3">
      <c r="B53" s="25" t="s">
        <v>133</v>
      </c>
      <c r="C53" s="59">
        <f>C54+C56+C55</f>
        <v>38545.839999999997</v>
      </c>
      <c r="D53" s="59">
        <f t="shared" ref="D53:F53" si="21">D54+D56+D55</f>
        <v>19908</v>
      </c>
      <c r="E53" s="59">
        <f t="shared" si="21"/>
        <v>19908</v>
      </c>
      <c r="F53" s="59">
        <f t="shared" si="21"/>
        <v>22944.18</v>
      </c>
      <c r="G53" s="106">
        <f t="shared" si="2"/>
        <v>59.524400039018488</v>
      </c>
      <c r="H53" s="106">
        <f t="shared" si="3"/>
        <v>115.25105485232068</v>
      </c>
    </row>
    <row r="54" spans="2:11" x14ac:dyDescent="0.3">
      <c r="B54" s="25" t="s">
        <v>140</v>
      </c>
      <c r="C54" s="62">
        <v>5607.84</v>
      </c>
      <c r="D54" s="62">
        <v>19908</v>
      </c>
      <c r="E54" s="62">
        <v>19908</v>
      </c>
      <c r="F54" s="62">
        <v>17787.59</v>
      </c>
      <c r="G54" s="106">
        <f t="shared" si="2"/>
        <v>317.19146765956231</v>
      </c>
      <c r="H54" s="106">
        <f t="shared" si="3"/>
        <v>89.348955193891896</v>
      </c>
    </row>
    <row r="55" spans="2:11" x14ac:dyDescent="0.3">
      <c r="B55" s="11" t="s">
        <v>146</v>
      </c>
      <c r="C55" s="62">
        <v>0</v>
      </c>
      <c r="D55" s="62">
        <v>0</v>
      </c>
      <c r="E55" s="62">
        <v>0</v>
      </c>
      <c r="F55" s="62">
        <v>5156.59</v>
      </c>
      <c r="G55" s="106" t="e">
        <f t="shared" si="2"/>
        <v>#DIV/0!</v>
      </c>
      <c r="H55" s="106" t="e">
        <f t="shared" si="3"/>
        <v>#DIV/0!</v>
      </c>
    </row>
    <row r="56" spans="2:11" x14ac:dyDescent="0.3">
      <c r="B56" s="25" t="s">
        <v>144</v>
      </c>
      <c r="C56" s="62">
        <v>32938</v>
      </c>
      <c r="D56" s="62">
        <v>0</v>
      </c>
      <c r="E56" s="62">
        <v>0</v>
      </c>
      <c r="F56" s="62">
        <v>0</v>
      </c>
      <c r="G56" s="106">
        <f t="shared" si="2"/>
        <v>0</v>
      </c>
      <c r="H56" s="106" t="e">
        <f t="shared" si="3"/>
        <v>#DIV/0!</v>
      </c>
    </row>
    <row r="57" spans="2:11" x14ac:dyDescent="0.3">
      <c r="B57" s="63"/>
      <c r="C57" s="62"/>
      <c r="D57" s="62"/>
      <c r="E57" s="62"/>
      <c r="F57" s="62"/>
      <c r="G57" s="106" t="e">
        <f t="shared" si="2"/>
        <v>#DIV/0!</v>
      </c>
      <c r="H57" s="106" t="e">
        <f t="shared" si="3"/>
        <v>#DIV/0!</v>
      </c>
    </row>
    <row r="58" spans="2:11" s="66" customFormat="1" x14ac:dyDescent="0.3">
      <c r="B58" s="9" t="s">
        <v>134</v>
      </c>
      <c r="C58" s="69">
        <f>C59+C63</f>
        <v>8971.02</v>
      </c>
      <c r="D58" s="69">
        <f t="shared" ref="D58:E58" si="22">D59+D63</f>
        <v>13455</v>
      </c>
      <c r="E58" s="69">
        <f t="shared" si="22"/>
        <v>13455</v>
      </c>
      <c r="F58" s="69">
        <f>F59+F63</f>
        <v>395157.48000000004</v>
      </c>
      <c r="G58" s="106">
        <f t="shared" si="2"/>
        <v>4404.8221941317715</v>
      </c>
      <c r="H58" s="106">
        <f t="shared" si="3"/>
        <v>2936.8820512820516</v>
      </c>
    </row>
    <row r="59" spans="2:11" x14ac:dyDescent="0.3">
      <c r="B59" s="70" t="s">
        <v>135</v>
      </c>
      <c r="C59" s="59">
        <f>C60+C61</f>
        <v>8971.02</v>
      </c>
      <c r="D59" s="59">
        <f t="shared" ref="D59:F59" si="23">D60+D61</f>
        <v>13455</v>
      </c>
      <c r="E59" s="59">
        <f t="shared" si="23"/>
        <v>13455</v>
      </c>
      <c r="F59" s="59">
        <f t="shared" si="23"/>
        <v>36578.880000000005</v>
      </c>
      <c r="G59" s="106">
        <f t="shared" si="2"/>
        <v>407.74493870262251</v>
      </c>
      <c r="H59" s="106">
        <f t="shared" si="3"/>
        <v>271.8608695652174</v>
      </c>
    </row>
    <row r="60" spans="2:11" x14ac:dyDescent="0.3">
      <c r="B60" s="25" t="s">
        <v>139</v>
      </c>
      <c r="C60" s="62">
        <v>8541</v>
      </c>
      <c r="D60" s="62">
        <v>12882</v>
      </c>
      <c r="E60" s="62">
        <v>12882</v>
      </c>
      <c r="F60" s="62">
        <v>35373.97</v>
      </c>
      <c r="G60" s="106">
        <f t="shared" si="2"/>
        <v>414.16660812551225</v>
      </c>
      <c r="H60" s="106">
        <f t="shared" si="3"/>
        <v>274.59998447446048</v>
      </c>
    </row>
    <row r="61" spans="2:11" x14ac:dyDescent="0.3">
      <c r="B61" s="25" t="s">
        <v>140</v>
      </c>
      <c r="C61" s="62">
        <v>430.02</v>
      </c>
      <c r="D61" s="62">
        <v>573</v>
      </c>
      <c r="E61" s="62">
        <v>573</v>
      </c>
      <c r="F61" s="62">
        <v>1204.9100000000001</v>
      </c>
      <c r="G61" s="106">
        <f t="shared" si="2"/>
        <v>280.19859541416679</v>
      </c>
      <c r="H61" s="106">
        <f t="shared" si="3"/>
        <v>210.28097731239095</v>
      </c>
    </row>
    <row r="62" spans="2:11" x14ac:dyDescent="0.3">
      <c r="B62" s="25"/>
      <c r="C62" s="62"/>
      <c r="D62" s="62"/>
      <c r="E62" s="62"/>
      <c r="F62" s="62"/>
      <c r="G62" s="106"/>
      <c r="H62" s="106"/>
    </row>
    <row r="63" spans="2:11" x14ac:dyDescent="0.3">
      <c r="B63" s="70" t="s">
        <v>184</v>
      </c>
      <c r="C63" s="62">
        <f>C64+C65</f>
        <v>0</v>
      </c>
      <c r="D63" s="62">
        <f>D64+D65</f>
        <v>0</v>
      </c>
      <c r="E63" s="62">
        <f>E64+E65</f>
        <v>0</v>
      </c>
      <c r="F63" s="62">
        <f>F64+F65</f>
        <v>358578.60000000003</v>
      </c>
      <c r="G63" s="106"/>
      <c r="H63" s="106"/>
    </row>
    <row r="64" spans="2:11" x14ac:dyDescent="0.3">
      <c r="B64" s="25" t="s">
        <v>139</v>
      </c>
      <c r="C64" s="62">
        <v>0</v>
      </c>
      <c r="D64" s="62"/>
      <c r="E64" s="62"/>
      <c r="F64" s="62">
        <v>352162.26</v>
      </c>
      <c r="G64" s="106"/>
      <c r="H64" s="106"/>
    </row>
    <row r="65" spans="1:10" x14ac:dyDescent="0.3">
      <c r="B65" s="25" t="s">
        <v>140</v>
      </c>
      <c r="C65" s="62">
        <v>0</v>
      </c>
      <c r="D65" s="62"/>
      <c r="E65" s="62"/>
      <c r="F65" s="62">
        <v>6416.34</v>
      </c>
      <c r="G65" s="106"/>
      <c r="H65" s="106"/>
    </row>
    <row r="66" spans="1:10" x14ac:dyDescent="0.3">
      <c r="B66" s="63"/>
      <c r="C66" s="62"/>
      <c r="D66" s="62"/>
      <c r="E66" s="62"/>
      <c r="F66" s="62"/>
      <c r="G66" s="106" t="e">
        <f t="shared" si="2"/>
        <v>#DIV/0!</v>
      </c>
      <c r="H66" s="106" t="e">
        <f t="shared" si="3"/>
        <v>#DIV/0!</v>
      </c>
    </row>
    <row r="67" spans="1:10" s="66" customFormat="1" x14ac:dyDescent="0.3">
      <c r="B67" s="9" t="s">
        <v>145</v>
      </c>
      <c r="C67" s="69">
        <f>C68</f>
        <v>15259.609999999999</v>
      </c>
      <c r="D67" s="69">
        <f t="shared" ref="D67" si="24">D68</f>
        <v>664</v>
      </c>
      <c r="E67" s="69">
        <f t="shared" ref="E67" si="25">E68</f>
        <v>664</v>
      </c>
      <c r="F67" s="69">
        <f t="shared" ref="F67" si="26">F68</f>
        <v>27714.080000000002</v>
      </c>
      <c r="G67" s="106">
        <f t="shared" si="2"/>
        <v>181.6172235070228</v>
      </c>
      <c r="H67" s="106">
        <f>F67/E67*100</f>
        <v>4173.8072289156626</v>
      </c>
    </row>
    <row r="68" spans="1:10" x14ac:dyDescent="0.3">
      <c r="B68" s="77" t="s">
        <v>137</v>
      </c>
      <c r="C68" s="78">
        <f>C70+C71+C72</f>
        <v>15259.609999999999</v>
      </c>
      <c r="D68" s="78">
        <f t="shared" ref="D68:E68" si="27">D70+D71+D72</f>
        <v>664</v>
      </c>
      <c r="E68" s="78">
        <f t="shared" si="27"/>
        <v>664</v>
      </c>
      <c r="F68" s="78">
        <f>F69+F70+F71+F72</f>
        <v>27714.080000000002</v>
      </c>
      <c r="G68" s="106">
        <f t="shared" si="2"/>
        <v>181.6172235070228</v>
      </c>
      <c r="H68" s="106">
        <f t="shared" si="3"/>
        <v>4173.8072289156626</v>
      </c>
    </row>
    <row r="69" spans="1:10" x14ac:dyDescent="0.3">
      <c r="B69" s="25" t="s">
        <v>139</v>
      </c>
      <c r="C69" s="78">
        <v>0</v>
      </c>
      <c r="D69" s="78"/>
      <c r="E69" s="78"/>
      <c r="F69" s="78">
        <v>2047.01</v>
      </c>
      <c r="G69" s="106"/>
      <c r="H69" s="106"/>
    </row>
    <row r="70" spans="1:10" x14ac:dyDescent="0.3">
      <c r="A70" s="74"/>
      <c r="B70" s="25" t="s">
        <v>140</v>
      </c>
      <c r="C70" s="62">
        <v>5690.48</v>
      </c>
      <c r="D70" s="62">
        <v>664</v>
      </c>
      <c r="E70" s="62">
        <v>664</v>
      </c>
      <c r="F70" s="62">
        <v>11410.25</v>
      </c>
      <c r="G70" s="106">
        <f t="shared" si="2"/>
        <v>200.51471932069003</v>
      </c>
      <c r="H70" s="106">
        <f t="shared" si="3"/>
        <v>1718.411144578313</v>
      </c>
    </row>
    <row r="71" spans="1:10" x14ac:dyDescent="0.3">
      <c r="A71" s="74"/>
      <c r="B71" s="25" t="s">
        <v>142</v>
      </c>
      <c r="C71" s="62">
        <v>360</v>
      </c>
      <c r="D71" s="62">
        <v>0</v>
      </c>
      <c r="E71" s="62">
        <v>0</v>
      </c>
      <c r="F71" s="62">
        <v>3593.23</v>
      </c>
      <c r="G71" s="106">
        <f t="shared" si="2"/>
        <v>998.11944444444441</v>
      </c>
      <c r="H71" s="106" t="e">
        <f t="shared" si="3"/>
        <v>#DIV/0!</v>
      </c>
    </row>
    <row r="72" spans="1:10" x14ac:dyDescent="0.3">
      <c r="A72" s="74"/>
      <c r="B72" s="25" t="s">
        <v>144</v>
      </c>
      <c r="C72" s="62">
        <v>9209.1299999999992</v>
      </c>
      <c r="D72" s="62">
        <v>0</v>
      </c>
      <c r="E72" s="62">
        <v>0</v>
      </c>
      <c r="F72" s="62">
        <v>10663.59</v>
      </c>
      <c r="G72" s="106">
        <f t="shared" si="2"/>
        <v>115.79367432102707</v>
      </c>
      <c r="H72" s="106" t="e">
        <f t="shared" si="3"/>
        <v>#DIV/0!</v>
      </c>
    </row>
    <row r="73" spans="1:10" x14ac:dyDescent="0.3">
      <c r="A73" s="74"/>
      <c r="B73" s="75"/>
      <c r="C73" s="76"/>
      <c r="D73" s="76"/>
      <c r="E73" s="76"/>
      <c r="F73" s="76"/>
      <c r="G73" s="75"/>
      <c r="H73" s="75"/>
      <c r="I73" s="74"/>
      <c r="J73" s="74"/>
    </row>
    <row r="74" spans="1:10" x14ac:dyDescent="0.3">
      <c r="A74" s="74"/>
      <c r="B74" s="75"/>
      <c r="C74" s="76"/>
      <c r="D74" s="76"/>
      <c r="E74" s="76"/>
      <c r="F74" s="76"/>
      <c r="G74" s="75"/>
      <c r="H74" s="75"/>
      <c r="I74" s="74"/>
      <c r="J74" s="74"/>
    </row>
    <row r="75" spans="1:10" x14ac:dyDescent="0.3">
      <c r="A75" s="74"/>
      <c r="B75" s="75"/>
      <c r="C75" s="76"/>
      <c r="D75" s="76"/>
      <c r="E75" s="76"/>
      <c r="F75" s="76"/>
      <c r="G75" s="75"/>
      <c r="H75" s="75"/>
      <c r="I75" s="74"/>
      <c r="J75" s="74"/>
    </row>
    <row r="76" spans="1:10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opLeftCell="B1" workbookViewId="0">
      <selection activeCell="F9" sqref="F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40" t="s">
        <v>46</v>
      </c>
      <c r="C2" s="140"/>
      <c r="D2" s="140"/>
      <c r="E2" s="140"/>
      <c r="F2" s="140"/>
      <c r="G2" s="140"/>
      <c r="H2" s="140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199</v>
      </c>
      <c r="D4" s="43" t="s">
        <v>185</v>
      </c>
      <c r="E4" s="43" t="s">
        <v>186</v>
      </c>
      <c r="F4" s="43" t="s">
        <v>200</v>
      </c>
      <c r="G4" s="43" t="s">
        <v>28</v>
      </c>
      <c r="H4" s="43" t="s">
        <v>28</v>
      </c>
    </row>
    <row r="5" spans="2:8" x14ac:dyDescent="0.3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42</v>
      </c>
      <c r="H5" s="47" t="s">
        <v>43</v>
      </c>
    </row>
    <row r="6" spans="2:8" ht="15.75" customHeight="1" x14ac:dyDescent="0.3">
      <c r="B6" s="9" t="s">
        <v>57</v>
      </c>
      <c r="C6" s="59">
        <f>C7</f>
        <v>3449225.08</v>
      </c>
      <c r="D6" s="59">
        <f t="shared" ref="D6:F6" si="0">D7</f>
        <v>3640190</v>
      </c>
      <c r="E6" s="59">
        <f t="shared" si="0"/>
        <v>4217271</v>
      </c>
      <c r="F6" s="59">
        <f t="shared" si="0"/>
        <v>4631642.6099999994</v>
      </c>
      <c r="G6" s="113">
        <f>F6/C6*100</f>
        <v>134.28067181976999</v>
      </c>
      <c r="H6" s="113">
        <f>F6/E6*100</f>
        <v>109.82558649894682</v>
      </c>
    </row>
    <row r="7" spans="2:8" ht="15.75" customHeight="1" x14ac:dyDescent="0.3">
      <c r="B7" s="9" t="s">
        <v>147</v>
      </c>
      <c r="C7" s="59">
        <f>C8+C9</f>
        <v>3449225.08</v>
      </c>
      <c r="D7" s="59">
        <f t="shared" ref="D7:F7" si="1">D8+D9</f>
        <v>3640190</v>
      </c>
      <c r="E7" s="59">
        <f t="shared" si="1"/>
        <v>4217271</v>
      </c>
      <c r="F7" s="59">
        <f t="shared" si="1"/>
        <v>4631642.6099999994</v>
      </c>
      <c r="G7" s="113">
        <f t="shared" ref="G7:G8" si="2">F7/C7*100</f>
        <v>134.28067181976999</v>
      </c>
      <c r="H7" s="113">
        <f t="shared" ref="H7:H8" si="3">F7/E7*100</f>
        <v>109.82558649894682</v>
      </c>
    </row>
    <row r="8" spans="2:8" ht="26.4" x14ac:dyDescent="0.3">
      <c r="B8" s="16" t="s">
        <v>148</v>
      </c>
      <c r="C8" s="59">
        <v>3446225.08</v>
      </c>
      <c r="D8" s="59">
        <v>3640190</v>
      </c>
      <c r="E8" s="59">
        <v>4217271</v>
      </c>
      <c r="F8" s="60">
        <v>4273064.01</v>
      </c>
      <c r="G8" s="113">
        <f t="shared" si="2"/>
        <v>123.99259801103879</v>
      </c>
      <c r="H8" s="113">
        <f t="shared" si="3"/>
        <v>101.32296477983036</v>
      </c>
    </row>
    <row r="9" spans="2:8" ht="26.4" x14ac:dyDescent="0.3">
      <c r="B9" s="81" t="s">
        <v>149</v>
      </c>
      <c r="C9" s="59">
        <v>3000</v>
      </c>
      <c r="D9" s="59">
        <v>0</v>
      </c>
      <c r="E9" s="59">
        <v>0</v>
      </c>
      <c r="F9" s="60">
        <v>358578.6</v>
      </c>
      <c r="G9" s="113"/>
      <c r="H9" s="35"/>
    </row>
    <row r="10" spans="2:8" x14ac:dyDescent="0.3">
      <c r="B10" s="15"/>
      <c r="C10" s="7"/>
      <c r="D10" s="7"/>
      <c r="E10" s="7"/>
      <c r="F10" s="35"/>
      <c r="G10" s="35"/>
      <c r="H10" s="35"/>
    </row>
    <row r="11" spans="2:8" x14ac:dyDescent="0.3">
      <c r="B11" s="9"/>
      <c r="C11" s="7"/>
      <c r="D11" s="7"/>
      <c r="E11" s="8"/>
      <c r="F11" s="35"/>
      <c r="G11" s="35"/>
      <c r="H11" s="35"/>
    </row>
    <row r="12" spans="2:8" x14ac:dyDescent="0.3">
      <c r="B12" s="27"/>
      <c r="C12" s="7"/>
      <c r="D12" s="7"/>
      <c r="E12" s="8"/>
      <c r="F12" s="35"/>
      <c r="G12" s="35"/>
      <c r="H12" s="35"/>
    </row>
    <row r="13" spans="2:8" x14ac:dyDescent="0.3">
      <c r="B13" s="14"/>
      <c r="C13" s="7"/>
      <c r="D13" s="7"/>
      <c r="E13" s="8"/>
      <c r="F13" s="35"/>
      <c r="G13" s="35"/>
      <c r="H13" s="35"/>
    </row>
    <row r="15" spans="2:8" x14ac:dyDescent="0.3">
      <c r="B15" s="37"/>
      <c r="C15" s="37"/>
      <c r="D15" s="37"/>
      <c r="E15" s="37"/>
      <c r="F15" s="37"/>
      <c r="G15" s="37"/>
      <c r="H15" s="37"/>
    </row>
    <row r="16" spans="2:8" x14ac:dyDescent="0.3">
      <c r="B16" s="37"/>
      <c r="C16" s="37"/>
      <c r="D16" s="37"/>
      <c r="E16" s="37"/>
      <c r="F16" s="37"/>
      <c r="G16" s="37"/>
      <c r="H16" s="37"/>
    </row>
    <row r="17" spans="2:8" x14ac:dyDescent="0.3">
      <c r="B17" s="37"/>
      <c r="C17" s="37"/>
      <c r="D17" s="37"/>
      <c r="E17" s="37"/>
      <c r="F17" s="37"/>
      <c r="G17" s="37"/>
      <c r="H17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1" workbookViewId="0">
      <selection activeCell="J7" sqref="J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8"/>
      <c r="E1" s="3"/>
      <c r="F1" s="3"/>
      <c r="G1" s="3"/>
      <c r="H1" s="3"/>
      <c r="I1" s="3"/>
      <c r="J1" s="3"/>
      <c r="K1" s="3"/>
      <c r="L1" s="18"/>
    </row>
    <row r="2" spans="2:12" ht="15.75" customHeight="1" x14ac:dyDescent="0.3">
      <c r="B2" s="140" t="s">
        <v>10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17.399999999999999" x14ac:dyDescent="0.3">
      <c r="B3" s="3"/>
      <c r="C3" s="3"/>
      <c r="D3" s="18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40" t="s">
        <v>62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ht="15.75" customHeight="1" x14ac:dyDescent="0.3">
      <c r="B5" s="140" t="s">
        <v>47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ht="17.399999999999999" x14ac:dyDescent="0.3">
      <c r="B6" s="3"/>
      <c r="C6" s="3"/>
      <c r="D6" s="18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50" t="s">
        <v>7</v>
      </c>
      <c r="C7" s="151"/>
      <c r="D7" s="151"/>
      <c r="E7" s="151"/>
      <c r="F7" s="152"/>
      <c r="G7" s="48" t="s">
        <v>197</v>
      </c>
      <c r="H7" s="48" t="s">
        <v>187</v>
      </c>
      <c r="I7" s="48" t="s">
        <v>188</v>
      </c>
      <c r="J7" s="48" t="s">
        <v>198</v>
      </c>
      <c r="K7" s="48" t="s">
        <v>28</v>
      </c>
      <c r="L7" s="48" t="s">
        <v>59</v>
      </c>
    </row>
    <row r="8" spans="2:12" x14ac:dyDescent="0.3">
      <c r="B8" s="150">
        <v>1</v>
      </c>
      <c r="C8" s="151"/>
      <c r="D8" s="151"/>
      <c r="E8" s="151"/>
      <c r="F8" s="152"/>
      <c r="G8" s="49">
        <v>2</v>
      </c>
      <c r="H8" s="49">
        <v>3</v>
      </c>
      <c r="I8" s="49">
        <v>4</v>
      </c>
      <c r="J8" s="49">
        <v>5</v>
      </c>
      <c r="K8" s="49" t="s">
        <v>42</v>
      </c>
      <c r="L8" s="49" t="s">
        <v>43</v>
      </c>
    </row>
    <row r="9" spans="2:12" ht="26.4" x14ac:dyDescent="0.3">
      <c r="B9" s="9">
        <v>8</v>
      </c>
      <c r="C9" s="9"/>
      <c r="D9" s="9"/>
      <c r="E9" s="9"/>
      <c r="F9" s="9" t="s">
        <v>8</v>
      </c>
      <c r="G9" s="7"/>
      <c r="H9" s="7"/>
      <c r="I9" s="7"/>
      <c r="J9" s="35"/>
      <c r="K9" s="35"/>
      <c r="L9" s="35"/>
    </row>
    <row r="10" spans="2:12" x14ac:dyDescent="0.3">
      <c r="B10" s="9"/>
      <c r="C10" s="14">
        <v>84</v>
      </c>
      <c r="D10" s="14"/>
      <c r="E10" s="14"/>
      <c r="F10" s="14" t="s">
        <v>12</v>
      </c>
      <c r="G10" s="7"/>
      <c r="H10" s="7"/>
      <c r="I10" s="7"/>
      <c r="J10" s="35"/>
      <c r="K10" s="35"/>
      <c r="L10" s="35"/>
    </row>
    <row r="11" spans="2:12" ht="52.8" x14ac:dyDescent="0.3">
      <c r="B11" s="10"/>
      <c r="C11" s="10"/>
      <c r="D11" s="10">
        <v>841</v>
      </c>
      <c r="E11" s="10"/>
      <c r="F11" s="28" t="s">
        <v>48</v>
      </c>
      <c r="G11" s="7"/>
      <c r="H11" s="7"/>
      <c r="I11" s="7"/>
      <c r="J11" s="35"/>
      <c r="K11" s="35"/>
      <c r="L11" s="35"/>
    </row>
    <row r="12" spans="2:12" ht="26.4" x14ac:dyDescent="0.3">
      <c r="B12" s="10"/>
      <c r="C12" s="10"/>
      <c r="D12" s="10"/>
      <c r="E12" s="10">
        <v>8413</v>
      </c>
      <c r="F12" s="28" t="s">
        <v>49</v>
      </c>
      <c r="G12" s="7"/>
      <c r="H12" s="7"/>
      <c r="I12" s="7"/>
      <c r="J12" s="35"/>
      <c r="K12" s="35"/>
      <c r="L12" s="35"/>
    </row>
    <row r="13" spans="2:12" x14ac:dyDescent="0.3">
      <c r="B13" s="10"/>
      <c r="C13" s="10"/>
      <c r="D13" s="10"/>
      <c r="E13" s="11" t="s">
        <v>21</v>
      </c>
      <c r="F13" s="16"/>
      <c r="G13" s="7"/>
      <c r="H13" s="7"/>
      <c r="I13" s="7"/>
      <c r="J13" s="35"/>
      <c r="K13" s="35"/>
      <c r="L13" s="35"/>
    </row>
    <row r="14" spans="2:12" ht="26.4" x14ac:dyDescent="0.3">
      <c r="B14" s="12">
        <v>5</v>
      </c>
      <c r="C14" s="13"/>
      <c r="D14" s="13"/>
      <c r="E14" s="13"/>
      <c r="F14" s="19" t="s">
        <v>9</v>
      </c>
      <c r="G14" s="7"/>
      <c r="H14" s="7"/>
      <c r="I14" s="7"/>
      <c r="J14" s="35"/>
      <c r="K14" s="35"/>
      <c r="L14" s="35"/>
    </row>
    <row r="15" spans="2:12" ht="26.4" x14ac:dyDescent="0.3">
      <c r="B15" s="14"/>
      <c r="C15" s="14">
        <v>54</v>
      </c>
      <c r="D15" s="14"/>
      <c r="E15" s="14"/>
      <c r="F15" s="20" t="s">
        <v>13</v>
      </c>
      <c r="G15" s="7"/>
      <c r="H15" s="7"/>
      <c r="I15" s="8"/>
      <c r="J15" s="35"/>
      <c r="K15" s="35"/>
      <c r="L15" s="35"/>
    </row>
    <row r="16" spans="2:12" ht="66" x14ac:dyDescent="0.3">
      <c r="B16" s="14"/>
      <c r="C16" s="14"/>
      <c r="D16" s="14">
        <v>541</v>
      </c>
      <c r="E16" s="28"/>
      <c r="F16" s="28" t="s">
        <v>50</v>
      </c>
      <c r="G16" s="7"/>
      <c r="H16" s="7"/>
      <c r="I16" s="8"/>
      <c r="J16" s="35"/>
      <c r="K16" s="35"/>
      <c r="L16" s="35"/>
    </row>
    <row r="17" spans="2:12" ht="39.6" x14ac:dyDescent="0.3">
      <c r="B17" s="14"/>
      <c r="C17" s="14"/>
      <c r="D17" s="14"/>
      <c r="E17" s="28">
        <v>5413</v>
      </c>
      <c r="F17" s="28" t="s">
        <v>51</v>
      </c>
      <c r="G17" s="7"/>
      <c r="H17" s="7"/>
      <c r="I17" s="8"/>
      <c r="J17" s="35"/>
      <c r="K17" s="35"/>
      <c r="L17" s="35"/>
    </row>
    <row r="18" spans="2:12" x14ac:dyDescent="0.3">
      <c r="B18" s="15"/>
      <c r="C18" s="13"/>
      <c r="D18" s="13"/>
      <c r="E18" s="13"/>
      <c r="F18" s="19" t="s">
        <v>21</v>
      </c>
      <c r="G18" s="7"/>
      <c r="H18" s="7"/>
      <c r="I18" s="7"/>
      <c r="J18" s="35"/>
      <c r="K18" s="35"/>
      <c r="L18" s="35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opLeftCell="B1" workbookViewId="0">
      <selection activeCell="F4" sqref="F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40" t="s">
        <v>52</v>
      </c>
      <c r="C2" s="140"/>
      <c r="D2" s="140"/>
      <c r="E2" s="140"/>
      <c r="F2" s="140"/>
      <c r="G2" s="140"/>
      <c r="H2" s="140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70</v>
      </c>
      <c r="D4" s="43" t="s">
        <v>185</v>
      </c>
      <c r="E4" s="43" t="s">
        <v>186</v>
      </c>
      <c r="F4" s="43" t="s">
        <v>196</v>
      </c>
      <c r="G4" s="43" t="s">
        <v>28</v>
      </c>
      <c r="H4" s="43" t="s">
        <v>59</v>
      </c>
    </row>
    <row r="5" spans="2:8" x14ac:dyDescent="0.3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42</v>
      </c>
      <c r="H5" s="43" t="s">
        <v>43</v>
      </c>
    </row>
    <row r="6" spans="2:8" x14ac:dyDescent="0.3">
      <c r="B6" s="9" t="s">
        <v>54</v>
      </c>
      <c r="C6" s="7"/>
      <c r="D6" s="7"/>
      <c r="E6" s="8"/>
      <c r="F6" s="35"/>
      <c r="G6" s="35"/>
      <c r="H6" s="35"/>
    </row>
    <row r="7" spans="2:8" x14ac:dyDescent="0.3">
      <c r="B7" s="9" t="s">
        <v>18</v>
      </c>
      <c r="C7" s="7"/>
      <c r="D7" s="7"/>
      <c r="E7" s="7"/>
      <c r="F7" s="35"/>
      <c r="G7" s="35"/>
      <c r="H7" s="35"/>
    </row>
    <row r="8" spans="2:8" x14ac:dyDescent="0.3">
      <c r="B8" s="25" t="s">
        <v>19</v>
      </c>
      <c r="C8" s="7"/>
      <c r="D8" s="7"/>
      <c r="E8" s="7"/>
      <c r="F8" s="35"/>
      <c r="G8" s="35"/>
      <c r="H8" s="35"/>
    </row>
    <row r="9" spans="2:8" x14ac:dyDescent="0.3">
      <c r="B9" s="26" t="s">
        <v>20</v>
      </c>
      <c r="C9" s="7"/>
      <c r="D9" s="7"/>
      <c r="E9" s="7"/>
      <c r="F9" s="35"/>
      <c r="G9" s="35"/>
      <c r="H9" s="35"/>
    </row>
    <row r="10" spans="2:8" x14ac:dyDescent="0.3">
      <c r="B10" s="26" t="s">
        <v>21</v>
      </c>
      <c r="C10" s="7"/>
      <c r="D10" s="7"/>
      <c r="E10" s="7"/>
      <c r="F10" s="35"/>
      <c r="G10" s="35"/>
      <c r="H10" s="35"/>
    </row>
    <row r="11" spans="2:8" x14ac:dyDescent="0.3">
      <c r="B11" s="9" t="s">
        <v>22</v>
      </c>
      <c r="C11" s="7"/>
      <c r="D11" s="7"/>
      <c r="E11" s="8"/>
      <c r="F11" s="35"/>
      <c r="G11" s="35"/>
      <c r="H11" s="35"/>
    </row>
    <row r="12" spans="2:8" x14ac:dyDescent="0.3">
      <c r="B12" s="27" t="s">
        <v>23</v>
      </c>
      <c r="C12" s="7"/>
      <c r="D12" s="7"/>
      <c r="E12" s="8"/>
      <c r="F12" s="35"/>
      <c r="G12" s="35"/>
      <c r="H12" s="35"/>
    </row>
    <row r="13" spans="2:8" x14ac:dyDescent="0.3">
      <c r="B13" s="9" t="s">
        <v>24</v>
      </c>
      <c r="C13" s="7"/>
      <c r="D13" s="7"/>
      <c r="E13" s="8"/>
      <c r="F13" s="35"/>
      <c r="G13" s="35"/>
      <c r="H13" s="35"/>
    </row>
    <row r="14" spans="2:8" x14ac:dyDescent="0.3">
      <c r="B14" s="27" t="s">
        <v>25</v>
      </c>
      <c r="C14" s="7"/>
      <c r="D14" s="7"/>
      <c r="E14" s="8"/>
      <c r="F14" s="35"/>
      <c r="G14" s="35"/>
      <c r="H14" s="35"/>
    </row>
    <row r="15" spans="2:8" x14ac:dyDescent="0.3">
      <c r="B15" s="14" t="s">
        <v>15</v>
      </c>
      <c r="C15" s="7"/>
      <c r="D15" s="7"/>
      <c r="E15" s="8"/>
      <c r="F15" s="35"/>
      <c r="G15" s="35"/>
      <c r="H15" s="35"/>
    </row>
    <row r="16" spans="2:8" x14ac:dyDescent="0.3">
      <c r="B16" s="27"/>
      <c r="C16" s="7"/>
      <c r="D16" s="7"/>
      <c r="E16" s="8"/>
      <c r="F16" s="35"/>
      <c r="G16" s="35"/>
      <c r="H16" s="35"/>
    </row>
    <row r="17" spans="2:8" ht="15.75" customHeight="1" x14ac:dyDescent="0.3">
      <c r="B17" s="9" t="s">
        <v>55</v>
      </c>
      <c r="C17" s="7"/>
      <c r="D17" s="7"/>
      <c r="E17" s="8"/>
      <c r="F17" s="35"/>
      <c r="G17" s="35"/>
      <c r="H17" s="35"/>
    </row>
    <row r="18" spans="2:8" ht="15.75" customHeight="1" x14ac:dyDescent="0.3">
      <c r="B18" s="9" t="s">
        <v>18</v>
      </c>
      <c r="C18" s="7"/>
      <c r="D18" s="7"/>
      <c r="E18" s="7"/>
      <c r="F18" s="35"/>
      <c r="G18" s="35"/>
      <c r="H18" s="35"/>
    </row>
    <row r="19" spans="2:8" x14ac:dyDescent="0.3">
      <c r="B19" s="25" t="s">
        <v>19</v>
      </c>
      <c r="C19" s="7"/>
      <c r="D19" s="7"/>
      <c r="E19" s="7"/>
      <c r="F19" s="35"/>
      <c r="G19" s="35"/>
      <c r="H19" s="35"/>
    </row>
    <row r="20" spans="2:8" x14ac:dyDescent="0.3">
      <c r="B20" s="26" t="s">
        <v>20</v>
      </c>
      <c r="C20" s="7"/>
      <c r="D20" s="7"/>
      <c r="E20" s="7"/>
      <c r="F20" s="35"/>
      <c r="G20" s="35"/>
      <c r="H20" s="35"/>
    </row>
    <row r="21" spans="2:8" x14ac:dyDescent="0.3">
      <c r="B21" s="26" t="s">
        <v>21</v>
      </c>
      <c r="C21" s="7"/>
      <c r="D21" s="7"/>
      <c r="E21" s="7"/>
      <c r="F21" s="35"/>
      <c r="G21" s="35"/>
      <c r="H21" s="35"/>
    </row>
    <row r="22" spans="2:8" x14ac:dyDescent="0.3">
      <c r="B22" s="9" t="s">
        <v>22</v>
      </c>
      <c r="C22" s="7"/>
      <c r="D22" s="7"/>
      <c r="E22" s="8"/>
      <c r="F22" s="35"/>
      <c r="G22" s="35"/>
      <c r="H22" s="35"/>
    </row>
    <row r="23" spans="2:8" x14ac:dyDescent="0.3">
      <c r="B23" s="27" t="s">
        <v>23</v>
      </c>
      <c r="C23" s="7"/>
      <c r="D23" s="7"/>
      <c r="E23" s="8"/>
      <c r="F23" s="35"/>
      <c r="G23" s="35"/>
      <c r="H23" s="35"/>
    </row>
    <row r="24" spans="2:8" x14ac:dyDescent="0.3">
      <c r="B24" s="9" t="s">
        <v>24</v>
      </c>
      <c r="C24" s="7"/>
      <c r="D24" s="7"/>
      <c r="E24" s="8"/>
      <c r="F24" s="35"/>
      <c r="G24" s="35"/>
      <c r="H24" s="35"/>
    </row>
    <row r="25" spans="2:8" x14ac:dyDescent="0.3">
      <c r="B25" s="27" t="s">
        <v>25</v>
      </c>
      <c r="C25" s="7"/>
      <c r="D25" s="7"/>
      <c r="E25" s="8"/>
      <c r="F25" s="35"/>
      <c r="G25" s="35"/>
      <c r="H25" s="35"/>
    </row>
    <row r="26" spans="2:8" x14ac:dyDescent="0.3">
      <c r="B26" s="14" t="s">
        <v>15</v>
      </c>
      <c r="C26" s="7"/>
      <c r="D26" s="7"/>
      <c r="E26" s="8"/>
      <c r="F26" s="35"/>
      <c r="G26" s="35"/>
      <c r="H26" s="35"/>
    </row>
    <row r="28" spans="2:8" x14ac:dyDescent="0.3">
      <c r="B28" s="52"/>
      <c r="C28" s="52"/>
      <c r="D28" s="52"/>
      <c r="E28" s="52"/>
      <c r="F28" s="52"/>
      <c r="G28" s="52"/>
      <c r="H28" s="5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45"/>
  <sheetViews>
    <sheetView workbookViewId="0">
      <selection activeCell="G28" sqref="G2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7.399999999999999" x14ac:dyDescent="0.3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3">
      <c r="B2" s="140" t="s">
        <v>173</v>
      </c>
      <c r="C2" s="140"/>
      <c r="D2" s="140"/>
      <c r="E2" s="140"/>
      <c r="F2" s="140"/>
      <c r="G2" s="140"/>
      <c r="H2" s="140"/>
      <c r="I2" s="140"/>
      <c r="J2" s="29"/>
    </row>
    <row r="3" spans="2:10" ht="17.399999999999999" x14ac:dyDescent="0.3">
      <c r="B3" s="3"/>
      <c r="C3" s="3"/>
      <c r="D3" s="3"/>
      <c r="E3" s="3"/>
      <c r="F3" s="3"/>
      <c r="G3" s="3"/>
      <c r="H3" s="3"/>
      <c r="I3" s="4"/>
      <c r="J3" s="4"/>
    </row>
    <row r="4" spans="2:10" ht="15.6" x14ac:dyDescent="0.3">
      <c r="B4" s="160" t="s">
        <v>64</v>
      </c>
      <c r="C4" s="160"/>
      <c r="D4" s="160"/>
      <c r="E4" s="160"/>
      <c r="F4" s="160"/>
      <c r="G4" s="160"/>
      <c r="H4" s="160"/>
      <c r="I4" s="160"/>
    </row>
    <row r="5" spans="2:10" ht="17.399999999999999" x14ac:dyDescent="0.3">
      <c r="B5" s="18"/>
      <c r="C5" s="18"/>
      <c r="D5" s="18"/>
      <c r="E5" s="18"/>
      <c r="F5" s="18"/>
      <c r="G5" s="18"/>
      <c r="H5" s="123"/>
      <c r="I5" s="4"/>
    </row>
    <row r="6" spans="2:10" ht="26.4" x14ac:dyDescent="0.3">
      <c r="B6" s="150" t="s">
        <v>7</v>
      </c>
      <c r="C6" s="151"/>
      <c r="D6" s="151"/>
      <c r="E6" s="152"/>
      <c r="F6" s="43" t="s">
        <v>185</v>
      </c>
      <c r="G6" s="43" t="s">
        <v>186</v>
      </c>
      <c r="H6" s="43" t="s">
        <v>200</v>
      </c>
      <c r="I6" s="43" t="s">
        <v>28</v>
      </c>
    </row>
    <row r="7" spans="2:10" s="50" customFormat="1" ht="10.199999999999999" x14ac:dyDescent="0.2">
      <c r="B7" s="158" t="s">
        <v>150</v>
      </c>
      <c r="C7" s="161"/>
      <c r="D7" s="161"/>
      <c r="E7" s="162"/>
      <c r="F7" s="47">
        <v>2</v>
      </c>
      <c r="G7" s="47">
        <v>3</v>
      </c>
      <c r="H7" s="47">
        <v>4</v>
      </c>
      <c r="I7" s="47" t="s">
        <v>53</v>
      </c>
    </row>
    <row r="8" spans="2:10" s="50" customFormat="1" ht="16.05" customHeight="1" x14ac:dyDescent="0.2">
      <c r="B8" s="158" t="s">
        <v>151</v>
      </c>
      <c r="C8" s="154"/>
      <c r="D8" s="154"/>
      <c r="E8" s="159"/>
      <c r="F8" s="79"/>
      <c r="G8" s="47"/>
      <c r="H8" s="47"/>
      <c r="I8" s="47"/>
    </row>
    <row r="9" spans="2:10" s="50" customFormat="1" ht="16.05" customHeight="1" x14ac:dyDescent="0.2">
      <c r="B9" s="158" t="s">
        <v>152</v>
      </c>
      <c r="C9" s="154"/>
      <c r="D9" s="154"/>
      <c r="E9" s="159"/>
      <c r="F9" s="79"/>
      <c r="G9" s="47"/>
      <c r="H9" s="47"/>
      <c r="I9" s="47"/>
    </row>
    <row r="10" spans="2:10" s="50" customFormat="1" ht="16.05" customHeight="1" x14ac:dyDescent="0.2">
      <c r="B10" s="158" t="s">
        <v>153</v>
      </c>
      <c r="C10" s="154"/>
      <c r="D10" s="154"/>
      <c r="E10" s="159"/>
      <c r="F10" s="111">
        <f>F11+F12</f>
        <v>3640190</v>
      </c>
      <c r="G10" s="111">
        <f t="shared" ref="G10" si="0">G11</f>
        <v>4217271</v>
      </c>
      <c r="H10" s="111">
        <f>H11+H12</f>
        <v>4631642.6099999994</v>
      </c>
      <c r="I10" s="112">
        <f>H10/G10*100</f>
        <v>109.82558649894682</v>
      </c>
    </row>
    <row r="11" spans="2:10" ht="30" customHeight="1" x14ac:dyDescent="0.3">
      <c r="B11" s="84">
        <v>4002</v>
      </c>
      <c r="C11" s="85"/>
      <c r="D11" s="86"/>
      <c r="E11" s="98" t="s">
        <v>154</v>
      </c>
      <c r="F11" s="59">
        <f>F13+F14+F15</f>
        <v>3640190</v>
      </c>
      <c r="G11" s="59">
        <f>G13+G14+G15</f>
        <v>4217271</v>
      </c>
      <c r="H11" s="59">
        <v>4599150.55</v>
      </c>
      <c r="I11" s="7">
        <f>H11/G11*100</f>
        <v>109.05513423254042</v>
      </c>
    </row>
    <row r="12" spans="2:10" ht="30" customHeight="1" x14ac:dyDescent="0.3">
      <c r="B12" s="84">
        <v>4003</v>
      </c>
      <c r="C12" s="85"/>
      <c r="D12" s="86"/>
      <c r="E12" s="122" t="s">
        <v>201</v>
      </c>
      <c r="F12" s="83">
        <v>0</v>
      </c>
      <c r="G12" s="59">
        <v>0</v>
      </c>
      <c r="H12" s="59">
        <v>32492.06</v>
      </c>
      <c r="I12" s="7"/>
    </row>
    <row r="13" spans="2:10" ht="30" customHeight="1" x14ac:dyDescent="0.3">
      <c r="B13" s="153" t="s">
        <v>155</v>
      </c>
      <c r="C13" s="155"/>
      <c r="D13" s="156"/>
      <c r="E13" s="53" t="s">
        <v>156</v>
      </c>
      <c r="F13" s="83">
        <f>F26</f>
        <v>3618373</v>
      </c>
      <c r="G13" s="59">
        <v>4195454</v>
      </c>
      <c r="H13" s="59">
        <v>4168348.57</v>
      </c>
      <c r="I13" s="7">
        <f t="shared" ref="I13:I82" si="1">H13/G13*100</f>
        <v>99.353933328788727</v>
      </c>
    </row>
    <row r="14" spans="2:10" ht="30" customHeight="1" x14ac:dyDescent="0.3">
      <c r="B14" s="153" t="s">
        <v>165</v>
      </c>
      <c r="C14" s="155"/>
      <c r="D14" s="156"/>
      <c r="E14" s="53" t="s">
        <v>168</v>
      </c>
      <c r="F14" s="83">
        <f>G86</f>
        <v>21817</v>
      </c>
      <c r="G14" s="59">
        <f>G86</f>
        <v>21817</v>
      </c>
      <c r="H14" s="59">
        <v>72223.38</v>
      </c>
      <c r="I14" s="7">
        <f t="shared" si="1"/>
        <v>331.04175642847326</v>
      </c>
    </row>
    <row r="15" spans="2:10" ht="30" customHeight="1" x14ac:dyDescent="0.3">
      <c r="B15" s="153" t="s">
        <v>193</v>
      </c>
      <c r="C15" s="155"/>
      <c r="D15" s="156"/>
      <c r="E15" s="116" t="s">
        <v>191</v>
      </c>
      <c r="F15" s="83">
        <v>0</v>
      </c>
      <c r="G15" s="59">
        <v>0</v>
      </c>
      <c r="H15" s="59">
        <v>358578.6</v>
      </c>
      <c r="I15" s="7" t="e">
        <f t="shared" si="1"/>
        <v>#DIV/0!</v>
      </c>
    </row>
    <row r="16" spans="2:10" ht="30" customHeight="1" x14ac:dyDescent="0.3">
      <c r="B16" s="153" t="s">
        <v>202</v>
      </c>
      <c r="C16" s="154"/>
      <c r="D16" s="159"/>
      <c r="E16" s="121" t="s">
        <v>203</v>
      </c>
      <c r="F16" s="83">
        <v>0</v>
      </c>
      <c r="G16" s="59">
        <v>0</v>
      </c>
      <c r="H16" s="59">
        <v>4604.5600000000004</v>
      </c>
      <c r="I16" s="7" t="e">
        <f t="shared" si="1"/>
        <v>#DIV/0!</v>
      </c>
    </row>
    <row r="17" spans="2:9" ht="30" customHeight="1" x14ac:dyDescent="0.3">
      <c r="B17" s="153" t="s">
        <v>204</v>
      </c>
      <c r="C17" s="154"/>
      <c r="D17" s="159"/>
      <c r="E17" s="121" t="s">
        <v>205</v>
      </c>
      <c r="F17" s="83">
        <v>0</v>
      </c>
      <c r="G17" s="59">
        <v>0</v>
      </c>
      <c r="H17" s="59">
        <v>9987.5</v>
      </c>
      <c r="I17" s="7" t="e">
        <f t="shared" si="1"/>
        <v>#DIV/0!</v>
      </c>
    </row>
    <row r="18" spans="2:9" ht="30" customHeight="1" x14ac:dyDescent="0.3">
      <c r="B18" s="153" t="s">
        <v>206</v>
      </c>
      <c r="C18" s="154"/>
      <c r="D18" s="159"/>
      <c r="E18" s="121" t="s">
        <v>207</v>
      </c>
      <c r="F18" s="83">
        <v>0</v>
      </c>
      <c r="G18" s="59">
        <v>0</v>
      </c>
      <c r="H18" s="59">
        <v>17900</v>
      </c>
      <c r="I18" s="7" t="e">
        <f t="shared" si="1"/>
        <v>#DIV/0!</v>
      </c>
    </row>
    <row r="19" spans="2:9" ht="30" customHeight="1" x14ac:dyDescent="0.3">
      <c r="B19" s="84" t="s">
        <v>157</v>
      </c>
      <c r="C19" s="85"/>
      <c r="D19" s="86"/>
      <c r="E19" s="53" t="s">
        <v>158</v>
      </c>
      <c r="F19" s="83">
        <f>F27</f>
        <v>3598465</v>
      </c>
      <c r="G19" s="59">
        <v>4175546</v>
      </c>
      <c r="H19" s="59">
        <v>4177896.45</v>
      </c>
      <c r="I19" s="7">
        <f t="shared" si="1"/>
        <v>100.05629084196414</v>
      </c>
    </row>
    <row r="20" spans="2:9" ht="30" customHeight="1" x14ac:dyDescent="0.3">
      <c r="B20" s="84" t="s">
        <v>163</v>
      </c>
      <c r="C20" s="85"/>
      <c r="D20" s="86"/>
      <c r="E20" s="97" t="s">
        <v>164</v>
      </c>
      <c r="F20" s="83">
        <f>G73</f>
        <v>19908</v>
      </c>
      <c r="G20" s="59">
        <f>G73</f>
        <v>19908</v>
      </c>
      <c r="H20" s="59">
        <v>22944.18</v>
      </c>
      <c r="I20" s="7">
        <f t="shared" si="1"/>
        <v>115.25105485232068</v>
      </c>
    </row>
    <row r="21" spans="2:9" ht="30" customHeight="1" x14ac:dyDescent="0.3">
      <c r="B21" s="84" t="s">
        <v>166</v>
      </c>
      <c r="C21" s="85"/>
      <c r="D21" s="86"/>
      <c r="E21" s="97" t="s">
        <v>167</v>
      </c>
      <c r="F21" s="83">
        <f>F87</f>
        <v>7698</v>
      </c>
      <c r="G21" s="59">
        <f>G87</f>
        <v>7698</v>
      </c>
      <c r="H21" s="59">
        <v>7930.42</v>
      </c>
      <c r="I21" s="7">
        <f t="shared" si="1"/>
        <v>103.01922577292804</v>
      </c>
    </row>
    <row r="22" spans="2:9" ht="30" customHeight="1" x14ac:dyDescent="0.3">
      <c r="B22" s="84" t="s">
        <v>169</v>
      </c>
      <c r="C22" s="85"/>
      <c r="D22" s="86"/>
      <c r="E22" s="97" t="s">
        <v>171</v>
      </c>
      <c r="F22" s="83">
        <f>F99</f>
        <v>13455</v>
      </c>
      <c r="G22" s="83">
        <f>G99</f>
        <v>13455</v>
      </c>
      <c r="H22" s="59">
        <v>36578.879999999997</v>
      </c>
      <c r="I22" s="7">
        <f t="shared" si="1"/>
        <v>271.8608695652174</v>
      </c>
    </row>
    <row r="23" spans="2:9" ht="30" customHeight="1" x14ac:dyDescent="0.3">
      <c r="B23" s="84" t="s">
        <v>170</v>
      </c>
      <c r="C23" s="85"/>
      <c r="D23" s="86"/>
      <c r="E23" s="97" t="s">
        <v>172</v>
      </c>
      <c r="F23" s="83">
        <f>F106</f>
        <v>664</v>
      </c>
      <c r="G23" s="59">
        <f>G106</f>
        <v>664</v>
      </c>
      <c r="H23" s="59">
        <v>27714.080000000002</v>
      </c>
      <c r="I23" s="7">
        <f t="shared" si="1"/>
        <v>4173.8072289156626</v>
      </c>
    </row>
    <row r="24" spans="2:9" ht="30" customHeight="1" x14ac:dyDescent="0.3">
      <c r="B24" s="84" t="s">
        <v>190</v>
      </c>
      <c r="C24" s="85"/>
      <c r="D24" s="86"/>
      <c r="E24" s="116" t="s">
        <v>192</v>
      </c>
      <c r="F24" s="83">
        <f>F133</f>
        <v>0</v>
      </c>
      <c r="G24" s="83">
        <f>G133</f>
        <v>0</v>
      </c>
      <c r="H24" s="83">
        <v>358578.6</v>
      </c>
      <c r="I24" s="7"/>
    </row>
    <row r="25" spans="2:9" ht="30" customHeight="1" x14ac:dyDescent="0.3">
      <c r="B25" s="153">
        <v>4002</v>
      </c>
      <c r="C25" s="155"/>
      <c r="D25" s="156"/>
      <c r="E25" s="51" t="s">
        <v>154</v>
      </c>
      <c r="F25" s="83">
        <f>F85+F26</f>
        <v>3640190</v>
      </c>
      <c r="G25" s="83">
        <f>G85+G26</f>
        <v>4217271</v>
      </c>
      <c r="H25" s="83">
        <f>H85+H26</f>
        <v>4240571.95</v>
      </c>
      <c r="I25" s="7">
        <f t="shared" si="1"/>
        <v>100.55251251342396</v>
      </c>
    </row>
    <row r="26" spans="2:9" ht="30" customHeight="1" x14ac:dyDescent="0.3">
      <c r="B26" s="153" t="s">
        <v>155</v>
      </c>
      <c r="C26" s="155"/>
      <c r="D26" s="156"/>
      <c r="E26" s="53" t="s">
        <v>156</v>
      </c>
      <c r="F26" s="83">
        <f>F27+F73</f>
        <v>3618373</v>
      </c>
      <c r="G26" s="83">
        <f>G27+G73</f>
        <v>4195454</v>
      </c>
      <c r="H26" s="83">
        <f>H27+H73</f>
        <v>4168348.5700000003</v>
      </c>
      <c r="I26" s="7">
        <f t="shared" si="1"/>
        <v>99.353933328788742</v>
      </c>
    </row>
    <row r="27" spans="2:9" ht="30" customHeight="1" x14ac:dyDescent="0.3">
      <c r="B27" s="157" t="s">
        <v>157</v>
      </c>
      <c r="C27" s="157"/>
      <c r="D27" s="157"/>
      <c r="E27" s="53" t="s">
        <v>158</v>
      </c>
      <c r="F27" s="83">
        <f>F28</f>
        <v>3598465</v>
      </c>
      <c r="G27" s="83">
        <v>4175546</v>
      </c>
      <c r="H27" s="83">
        <f>H28</f>
        <v>4145404.39</v>
      </c>
      <c r="I27" s="7">
        <f t="shared" si="1"/>
        <v>99.278139673230754</v>
      </c>
    </row>
    <row r="28" spans="2:9" ht="30" customHeight="1" x14ac:dyDescent="0.3">
      <c r="B28" s="84">
        <v>3</v>
      </c>
      <c r="C28" s="85"/>
      <c r="D28" s="86"/>
      <c r="E28" s="80" t="s">
        <v>4</v>
      </c>
      <c r="F28" s="83">
        <f>F29+F34+F54+F56</f>
        <v>3598465</v>
      </c>
      <c r="G28" s="83">
        <f t="shared" ref="G28" si="2">G29+G34+G54+G56</f>
        <v>4175546</v>
      </c>
      <c r="H28" s="83">
        <f>H29+H34+H54+H56</f>
        <v>4145404.39</v>
      </c>
      <c r="I28" s="7">
        <f t="shared" si="1"/>
        <v>99.278139673230754</v>
      </c>
    </row>
    <row r="29" spans="2:9" ht="30" customHeight="1" x14ac:dyDescent="0.3">
      <c r="B29" s="84"/>
      <c r="C29" s="85">
        <v>31</v>
      </c>
      <c r="D29" s="86"/>
      <c r="E29" s="80" t="s">
        <v>5</v>
      </c>
      <c r="F29" s="83">
        <f>F30+F31+F32+F33</f>
        <v>2928921</v>
      </c>
      <c r="G29" s="83">
        <f t="shared" ref="G29:H29" si="3">G30+G31+G32+G33</f>
        <v>3506002</v>
      </c>
      <c r="H29" s="83">
        <f t="shared" si="3"/>
        <v>3506001.96</v>
      </c>
      <c r="I29" s="7">
        <f t="shared" si="1"/>
        <v>99.999998859099335</v>
      </c>
    </row>
    <row r="30" spans="2:9" ht="30" customHeight="1" x14ac:dyDescent="0.3">
      <c r="B30" s="84"/>
      <c r="C30" s="85"/>
      <c r="D30" s="86">
        <v>3111</v>
      </c>
      <c r="E30" s="53" t="s">
        <v>39</v>
      </c>
      <c r="F30" s="83">
        <v>1920527</v>
      </c>
      <c r="G30" s="59">
        <v>2561609</v>
      </c>
      <c r="H30" s="59">
        <v>2563106.34</v>
      </c>
      <c r="I30" s="7">
        <f t="shared" si="1"/>
        <v>100.05845310506014</v>
      </c>
    </row>
    <row r="31" spans="2:9" ht="30" customHeight="1" x14ac:dyDescent="0.3">
      <c r="B31" s="84"/>
      <c r="C31" s="85"/>
      <c r="D31" s="86">
        <v>3114</v>
      </c>
      <c r="E31" s="53" t="s">
        <v>86</v>
      </c>
      <c r="F31" s="83">
        <v>509393</v>
      </c>
      <c r="G31" s="59">
        <v>364393</v>
      </c>
      <c r="H31" s="59">
        <v>363887.62</v>
      </c>
      <c r="I31" s="7">
        <f t="shared" si="1"/>
        <v>99.861309081129434</v>
      </c>
    </row>
    <row r="32" spans="2:9" ht="30" customHeight="1" x14ac:dyDescent="0.3">
      <c r="B32" s="84"/>
      <c r="C32" s="85"/>
      <c r="D32" s="86">
        <v>3121</v>
      </c>
      <c r="E32" s="53" t="s">
        <v>87</v>
      </c>
      <c r="F32" s="83">
        <v>98064</v>
      </c>
      <c r="G32" s="59">
        <v>119000</v>
      </c>
      <c r="H32" s="59">
        <v>118897.28</v>
      </c>
      <c r="I32" s="7">
        <f t="shared" si="1"/>
        <v>99.91368067226891</v>
      </c>
    </row>
    <row r="33" spans="2:9" ht="30" customHeight="1" x14ac:dyDescent="0.3">
      <c r="B33" s="84"/>
      <c r="C33" s="85"/>
      <c r="D33" s="86">
        <v>3132</v>
      </c>
      <c r="E33" s="80" t="s">
        <v>159</v>
      </c>
      <c r="F33" s="83">
        <v>400937</v>
      </c>
      <c r="G33" s="59">
        <v>461000</v>
      </c>
      <c r="H33" s="59">
        <v>460110.72</v>
      </c>
      <c r="I33" s="7">
        <f t="shared" si="1"/>
        <v>99.80709761388286</v>
      </c>
    </row>
    <row r="34" spans="2:9" ht="30" customHeight="1" x14ac:dyDescent="0.3">
      <c r="B34" s="84"/>
      <c r="C34" s="85">
        <v>32</v>
      </c>
      <c r="D34" s="86"/>
      <c r="E34" s="80" t="s">
        <v>11</v>
      </c>
      <c r="F34" s="83">
        <f>F35+F36+F37+F38+F39+F40+F41+F42+F43+F44+F45+F46+F47+F48+F49+F50+F51+F52+F53</f>
        <v>586289</v>
      </c>
      <c r="G34" s="83">
        <f t="shared" ref="G34:H34" si="4">G35+G36+G37+G38+G39+G40+G41+G42+G43+G44+G45+G46+G47+G48+G49+G50+G51+G52+G53</f>
        <v>586289</v>
      </c>
      <c r="H34" s="83">
        <f t="shared" si="4"/>
        <v>575763.91000000015</v>
      </c>
      <c r="I34" s="7">
        <f t="shared" si="1"/>
        <v>98.204794904901874</v>
      </c>
    </row>
    <row r="35" spans="2:9" ht="30" customHeight="1" x14ac:dyDescent="0.3">
      <c r="B35" s="84"/>
      <c r="C35" s="85"/>
      <c r="D35" s="86">
        <v>3211</v>
      </c>
      <c r="E35" s="80" t="s">
        <v>41</v>
      </c>
      <c r="F35" s="83">
        <v>5310</v>
      </c>
      <c r="G35" s="59">
        <v>5310</v>
      </c>
      <c r="H35" s="59">
        <v>6327.31</v>
      </c>
      <c r="I35" s="7">
        <f t="shared" si="1"/>
        <v>119.15838041431262</v>
      </c>
    </row>
    <row r="36" spans="2:9" ht="30" customHeight="1" x14ac:dyDescent="0.3">
      <c r="B36" s="84"/>
      <c r="C36" s="85"/>
      <c r="D36" s="86">
        <v>3212</v>
      </c>
      <c r="E36" s="80" t="s">
        <v>160</v>
      </c>
      <c r="F36" s="83">
        <v>52718</v>
      </c>
      <c r="G36" s="59">
        <v>52718</v>
      </c>
      <c r="H36" s="59">
        <v>50628.9</v>
      </c>
      <c r="I36" s="7">
        <f t="shared" si="1"/>
        <v>96.037216889866841</v>
      </c>
    </row>
    <row r="37" spans="2:9" ht="30" customHeight="1" x14ac:dyDescent="0.3">
      <c r="B37" s="84"/>
      <c r="C37" s="85"/>
      <c r="D37" s="86">
        <v>3213</v>
      </c>
      <c r="E37" s="80" t="s">
        <v>91</v>
      </c>
      <c r="F37" s="83">
        <v>2654</v>
      </c>
      <c r="G37" s="59">
        <v>2654</v>
      </c>
      <c r="H37" s="59">
        <v>2321.42</v>
      </c>
      <c r="I37" s="7">
        <f t="shared" si="1"/>
        <v>87.468726450640546</v>
      </c>
    </row>
    <row r="38" spans="2:9" ht="30" customHeight="1" x14ac:dyDescent="0.3">
      <c r="B38" s="84"/>
      <c r="C38" s="85"/>
      <c r="D38" s="86">
        <v>3221</v>
      </c>
      <c r="E38" s="80" t="s">
        <v>93</v>
      </c>
      <c r="F38" s="83">
        <v>23903</v>
      </c>
      <c r="G38" s="59">
        <v>23903</v>
      </c>
      <c r="H38" s="59">
        <v>31809.9</v>
      </c>
      <c r="I38" s="7">
        <f t="shared" si="1"/>
        <v>133.0791114086098</v>
      </c>
    </row>
    <row r="39" spans="2:9" ht="30" customHeight="1" x14ac:dyDescent="0.3">
      <c r="B39" s="84"/>
      <c r="C39" s="85"/>
      <c r="D39" s="86">
        <v>3222</v>
      </c>
      <c r="E39" s="80" t="s">
        <v>94</v>
      </c>
      <c r="F39" s="83">
        <v>212357</v>
      </c>
      <c r="G39" s="59">
        <v>212357</v>
      </c>
      <c r="H39" s="59">
        <v>233658.48</v>
      </c>
      <c r="I39" s="7">
        <f t="shared" si="1"/>
        <v>110.03097613923723</v>
      </c>
    </row>
    <row r="40" spans="2:9" ht="30" customHeight="1" x14ac:dyDescent="0.3">
      <c r="B40" s="84"/>
      <c r="C40" s="85"/>
      <c r="D40" s="86">
        <v>3223</v>
      </c>
      <c r="E40" s="80" t="s">
        <v>95</v>
      </c>
      <c r="F40" s="83">
        <v>150630</v>
      </c>
      <c r="G40" s="59">
        <v>150630</v>
      </c>
      <c r="H40" s="59">
        <v>105595.77</v>
      </c>
      <c r="I40" s="7">
        <f t="shared" si="1"/>
        <v>70.102748456482772</v>
      </c>
    </row>
    <row r="41" spans="2:9" ht="30" customHeight="1" x14ac:dyDescent="0.3">
      <c r="B41" s="84"/>
      <c r="C41" s="85"/>
      <c r="D41" s="86">
        <v>3224</v>
      </c>
      <c r="E41" s="80" t="s">
        <v>96</v>
      </c>
      <c r="F41" s="83">
        <v>3442</v>
      </c>
      <c r="G41" s="59">
        <v>3442</v>
      </c>
      <c r="H41" s="59">
        <v>5195.7700000000004</v>
      </c>
      <c r="I41" s="7">
        <f t="shared" si="1"/>
        <v>150.9520627542127</v>
      </c>
    </row>
    <row r="42" spans="2:9" ht="30" customHeight="1" x14ac:dyDescent="0.3">
      <c r="B42" s="84"/>
      <c r="C42" s="85"/>
      <c r="D42" s="86">
        <v>3225</v>
      </c>
      <c r="E42" s="80" t="s">
        <v>161</v>
      </c>
      <c r="F42" s="83">
        <v>7928</v>
      </c>
      <c r="G42" s="59">
        <v>7928</v>
      </c>
      <c r="H42" s="59">
        <v>12755.45</v>
      </c>
      <c r="I42" s="7">
        <f t="shared" si="1"/>
        <v>160.89114530776993</v>
      </c>
    </row>
    <row r="43" spans="2:9" ht="30" customHeight="1" x14ac:dyDescent="0.3">
      <c r="B43" s="84"/>
      <c r="C43" s="85"/>
      <c r="D43" s="86">
        <v>3227</v>
      </c>
      <c r="E43" s="80" t="s">
        <v>98</v>
      </c>
      <c r="F43" s="83">
        <v>1593</v>
      </c>
      <c r="G43" s="59">
        <v>1593</v>
      </c>
      <c r="H43" s="59">
        <v>2370.3200000000002</v>
      </c>
      <c r="I43" s="7">
        <f t="shared" si="1"/>
        <v>148.79598242310109</v>
      </c>
    </row>
    <row r="44" spans="2:9" ht="30" customHeight="1" x14ac:dyDescent="0.3">
      <c r="B44" s="84"/>
      <c r="C44" s="85"/>
      <c r="D44" s="86">
        <v>3231</v>
      </c>
      <c r="E44" s="80" t="s">
        <v>100</v>
      </c>
      <c r="F44" s="83">
        <v>9292</v>
      </c>
      <c r="G44" s="59">
        <v>9292</v>
      </c>
      <c r="H44" s="59">
        <v>12163.43</v>
      </c>
      <c r="I44" s="7">
        <f t="shared" si="1"/>
        <v>130.9021739130435</v>
      </c>
    </row>
    <row r="45" spans="2:9" ht="30" customHeight="1" x14ac:dyDescent="0.3">
      <c r="B45" s="84"/>
      <c r="C45" s="85"/>
      <c r="D45" s="86">
        <v>3232</v>
      </c>
      <c r="E45" s="80" t="s">
        <v>101</v>
      </c>
      <c r="F45" s="83">
        <v>33181</v>
      </c>
      <c r="G45" s="59">
        <v>33181</v>
      </c>
      <c r="H45" s="59">
        <v>32976.379999999997</v>
      </c>
      <c r="I45" s="7">
        <f t="shared" si="1"/>
        <v>99.383321780537045</v>
      </c>
    </row>
    <row r="46" spans="2:9" ht="30" customHeight="1" x14ac:dyDescent="0.3">
      <c r="B46" s="84"/>
      <c r="C46" s="85"/>
      <c r="D46" s="86">
        <v>3233</v>
      </c>
      <c r="E46" s="80" t="s">
        <v>102</v>
      </c>
      <c r="F46" s="83">
        <v>2656</v>
      </c>
      <c r="G46" s="59">
        <v>2656</v>
      </c>
      <c r="H46" s="59">
        <v>5631.7</v>
      </c>
      <c r="I46" s="7">
        <f t="shared" si="1"/>
        <v>212.03689759036143</v>
      </c>
    </row>
    <row r="47" spans="2:9" ht="30" customHeight="1" x14ac:dyDescent="0.3">
      <c r="B47" s="84"/>
      <c r="C47" s="85"/>
      <c r="D47" s="86">
        <v>3234</v>
      </c>
      <c r="E47" s="80" t="s">
        <v>103</v>
      </c>
      <c r="F47" s="83">
        <v>40248</v>
      </c>
      <c r="G47" s="59">
        <v>40248</v>
      </c>
      <c r="H47" s="59">
        <v>31798.11</v>
      </c>
      <c r="I47" s="7">
        <f t="shared" si="1"/>
        <v>79.005441264162187</v>
      </c>
    </row>
    <row r="48" spans="2:9" ht="30" customHeight="1" x14ac:dyDescent="0.3">
      <c r="B48" s="84"/>
      <c r="C48" s="85"/>
      <c r="D48" s="86">
        <v>3236</v>
      </c>
      <c r="E48" s="92" t="s">
        <v>104</v>
      </c>
      <c r="F48" s="83">
        <v>1274</v>
      </c>
      <c r="G48" s="59">
        <v>1274</v>
      </c>
      <c r="H48" s="59">
        <v>6182.8</v>
      </c>
      <c r="I48" s="7">
        <f t="shared" si="1"/>
        <v>485.30612244897958</v>
      </c>
    </row>
    <row r="49" spans="2:9" ht="30" customHeight="1" x14ac:dyDescent="0.3">
      <c r="B49" s="84"/>
      <c r="C49" s="85"/>
      <c r="D49" s="86">
        <v>3237</v>
      </c>
      <c r="E49" s="80" t="s">
        <v>105</v>
      </c>
      <c r="F49" s="83">
        <v>4919</v>
      </c>
      <c r="G49" s="59">
        <v>4919</v>
      </c>
      <c r="H49" s="59">
        <v>4915.03</v>
      </c>
      <c r="I49" s="7">
        <f t="shared" si="1"/>
        <v>99.919292539133963</v>
      </c>
    </row>
    <row r="50" spans="2:9" ht="30" customHeight="1" x14ac:dyDescent="0.3">
      <c r="B50" s="84"/>
      <c r="C50" s="85"/>
      <c r="D50" s="86">
        <v>3239</v>
      </c>
      <c r="E50" s="80" t="s">
        <v>106</v>
      </c>
      <c r="F50" s="83">
        <v>28889</v>
      </c>
      <c r="G50" s="59">
        <v>28889</v>
      </c>
      <c r="H50" s="59">
        <v>28149.22</v>
      </c>
      <c r="I50" s="7">
        <f t="shared" si="1"/>
        <v>97.439232926027202</v>
      </c>
    </row>
    <row r="51" spans="2:9" ht="30" customHeight="1" x14ac:dyDescent="0.3">
      <c r="B51" s="84"/>
      <c r="C51" s="85"/>
      <c r="D51" s="86">
        <v>3291</v>
      </c>
      <c r="E51" s="80" t="s">
        <v>108</v>
      </c>
      <c r="F51" s="83">
        <v>1327</v>
      </c>
      <c r="G51" s="59">
        <v>1327</v>
      </c>
      <c r="H51" s="59">
        <v>969.81</v>
      </c>
      <c r="I51" s="7">
        <f t="shared" si="1"/>
        <v>73.082893745290122</v>
      </c>
    </row>
    <row r="52" spans="2:9" ht="30" customHeight="1" x14ac:dyDescent="0.3">
      <c r="B52" s="84"/>
      <c r="C52" s="85"/>
      <c r="D52" s="86">
        <v>3292</v>
      </c>
      <c r="E52" s="80" t="s">
        <v>109</v>
      </c>
      <c r="F52" s="83">
        <v>1260</v>
      </c>
      <c r="G52" s="59">
        <v>1260</v>
      </c>
      <c r="H52" s="59">
        <v>2048.61</v>
      </c>
      <c r="I52" s="7">
        <f t="shared" si="1"/>
        <v>162.58809523809526</v>
      </c>
    </row>
    <row r="53" spans="2:9" ht="30" customHeight="1" x14ac:dyDescent="0.3">
      <c r="B53" s="84"/>
      <c r="C53" s="85"/>
      <c r="D53" s="86">
        <v>3295</v>
      </c>
      <c r="E53" s="80" t="s">
        <v>110</v>
      </c>
      <c r="F53" s="83">
        <v>2708</v>
      </c>
      <c r="G53" s="59">
        <v>2708</v>
      </c>
      <c r="H53" s="59">
        <v>265.5</v>
      </c>
      <c r="I53" s="7">
        <f t="shared" si="1"/>
        <v>9.8042836041358932</v>
      </c>
    </row>
    <row r="54" spans="2:9" ht="30" customHeight="1" x14ac:dyDescent="0.3">
      <c r="B54" s="84"/>
      <c r="C54" s="85">
        <v>34</v>
      </c>
      <c r="D54" s="86"/>
      <c r="E54" s="80" t="s">
        <v>111</v>
      </c>
      <c r="F54" s="83">
        <f>F55</f>
        <v>1992</v>
      </c>
      <c r="G54" s="83">
        <f t="shared" ref="G54:H54" si="5">G55</f>
        <v>1992</v>
      </c>
      <c r="H54" s="83">
        <f t="shared" si="5"/>
        <v>1508.47</v>
      </c>
      <c r="I54" s="7">
        <f t="shared" si="1"/>
        <v>75.726405622489949</v>
      </c>
    </row>
    <row r="55" spans="2:9" ht="30" customHeight="1" x14ac:dyDescent="0.3">
      <c r="B55" s="84"/>
      <c r="C55" s="85"/>
      <c r="D55" s="86">
        <v>3431</v>
      </c>
      <c r="E55" s="80" t="s">
        <v>113</v>
      </c>
      <c r="F55" s="83">
        <v>1992</v>
      </c>
      <c r="G55" s="59">
        <v>1992</v>
      </c>
      <c r="H55" s="59">
        <v>1508.47</v>
      </c>
      <c r="I55" s="7">
        <f t="shared" si="1"/>
        <v>75.726405622489949</v>
      </c>
    </row>
    <row r="56" spans="2:9" ht="30" customHeight="1" x14ac:dyDescent="0.3">
      <c r="B56" s="84"/>
      <c r="C56" s="85">
        <v>37</v>
      </c>
      <c r="D56" s="86"/>
      <c r="E56" s="80" t="s">
        <v>162</v>
      </c>
      <c r="F56" s="83">
        <f>F57+F58</f>
        <v>81263</v>
      </c>
      <c r="G56" s="83">
        <f t="shared" ref="G56:H56" si="6">G57+G58</f>
        <v>81263</v>
      </c>
      <c r="H56" s="83">
        <f t="shared" si="6"/>
        <v>62130.05</v>
      </c>
      <c r="I56" s="7">
        <f t="shared" si="1"/>
        <v>76.45552096279981</v>
      </c>
    </row>
    <row r="57" spans="2:9" ht="30" customHeight="1" x14ac:dyDescent="0.3">
      <c r="B57" s="84"/>
      <c r="C57" s="85"/>
      <c r="D57" s="86">
        <v>3721</v>
      </c>
      <c r="E57" s="80" t="s">
        <v>119</v>
      </c>
      <c r="F57" s="83">
        <v>42411</v>
      </c>
      <c r="G57" s="59">
        <v>42411</v>
      </c>
      <c r="H57" s="59">
        <v>32310.97</v>
      </c>
      <c r="I57" s="7">
        <f t="shared" si="1"/>
        <v>76.185352856570233</v>
      </c>
    </row>
    <row r="58" spans="2:9" ht="30" customHeight="1" x14ac:dyDescent="0.3">
      <c r="B58" s="84"/>
      <c r="C58" s="85"/>
      <c r="D58" s="86">
        <v>3722</v>
      </c>
      <c r="E58" s="80" t="s">
        <v>120</v>
      </c>
      <c r="F58" s="83">
        <v>38852</v>
      </c>
      <c r="G58" s="59">
        <v>38852</v>
      </c>
      <c r="H58" s="59">
        <v>29819.08</v>
      </c>
      <c r="I58" s="7">
        <f t="shared" si="1"/>
        <v>76.750437557912079</v>
      </c>
    </row>
    <row r="59" spans="2:9" ht="30" customHeight="1" x14ac:dyDescent="0.3">
      <c r="B59" s="84">
        <v>4003</v>
      </c>
      <c r="C59" s="85"/>
      <c r="D59" s="86"/>
      <c r="E59" s="121" t="s">
        <v>201</v>
      </c>
      <c r="F59" s="83"/>
      <c r="G59" s="83"/>
      <c r="H59" s="83">
        <f>H60</f>
        <v>32492.06</v>
      </c>
      <c r="I59" s="7"/>
    </row>
    <row r="60" spans="2:9" ht="30" customHeight="1" x14ac:dyDescent="0.3">
      <c r="B60" s="84" t="s">
        <v>157</v>
      </c>
      <c r="C60" s="85"/>
      <c r="D60" s="86"/>
      <c r="E60" s="121" t="s">
        <v>158</v>
      </c>
      <c r="F60" s="83"/>
      <c r="G60" s="83"/>
      <c r="H60" s="83">
        <f>H61+H65+H69</f>
        <v>32492.06</v>
      </c>
      <c r="I60" s="7"/>
    </row>
    <row r="61" spans="2:9" ht="30" customHeight="1" x14ac:dyDescent="0.3">
      <c r="B61" s="153" t="s">
        <v>202</v>
      </c>
      <c r="C61" s="154"/>
      <c r="D61" s="86"/>
      <c r="E61" s="121" t="s">
        <v>203</v>
      </c>
      <c r="F61" s="83"/>
      <c r="G61" s="83"/>
      <c r="H61" s="83">
        <f>H62</f>
        <v>4604.5600000000004</v>
      </c>
      <c r="I61" s="7"/>
    </row>
    <row r="62" spans="2:9" ht="30" customHeight="1" x14ac:dyDescent="0.3">
      <c r="B62" s="84">
        <v>4</v>
      </c>
      <c r="C62" s="85"/>
      <c r="D62" s="86"/>
      <c r="E62" s="121" t="s">
        <v>6</v>
      </c>
      <c r="F62" s="83"/>
      <c r="G62" s="83"/>
      <c r="H62" s="83">
        <f>H63</f>
        <v>4604.5600000000004</v>
      </c>
      <c r="I62" s="7"/>
    </row>
    <row r="63" spans="2:9" ht="30" customHeight="1" x14ac:dyDescent="0.3">
      <c r="B63" s="84"/>
      <c r="C63" s="85">
        <v>42</v>
      </c>
      <c r="D63" s="86"/>
      <c r="E63" s="121" t="s">
        <v>121</v>
      </c>
      <c r="F63" s="83"/>
      <c r="G63" s="83"/>
      <c r="H63" s="83">
        <f>H64</f>
        <v>4604.5600000000004</v>
      </c>
      <c r="I63" s="7"/>
    </row>
    <row r="64" spans="2:9" ht="30" customHeight="1" x14ac:dyDescent="0.3">
      <c r="B64" s="84"/>
      <c r="C64" s="85"/>
      <c r="D64" s="86">
        <v>4227</v>
      </c>
      <c r="E64" s="121" t="s">
        <v>125</v>
      </c>
      <c r="F64" s="83"/>
      <c r="G64" s="83"/>
      <c r="H64" s="83">
        <v>4604.5600000000004</v>
      </c>
      <c r="I64" s="7"/>
    </row>
    <row r="65" spans="2:9" ht="30" customHeight="1" x14ac:dyDescent="0.3">
      <c r="B65" s="153" t="s">
        <v>204</v>
      </c>
      <c r="C65" s="154"/>
      <c r="D65" s="86"/>
      <c r="E65" s="121" t="s">
        <v>205</v>
      </c>
      <c r="F65" s="83"/>
      <c r="G65" s="83"/>
      <c r="H65" s="83">
        <f>H66</f>
        <v>9987.5</v>
      </c>
      <c r="I65" s="7"/>
    </row>
    <row r="66" spans="2:9" ht="30" customHeight="1" x14ac:dyDescent="0.3">
      <c r="B66" s="84">
        <v>4</v>
      </c>
      <c r="C66" s="85"/>
      <c r="D66" s="86"/>
      <c r="E66" s="121" t="s">
        <v>6</v>
      </c>
      <c r="F66" s="83"/>
      <c r="G66" s="83"/>
      <c r="H66" s="83">
        <f>H67</f>
        <v>9987.5</v>
      </c>
      <c r="I66" s="7"/>
    </row>
    <row r="67" spans="2:9" ht="30" customHeight="1" x14ac:dyDescent="0.3">
      <c r="B67" s="84"/>
      <c r="C67" s="85">
        <v>42</v>
      </c>
      <c r="D67" s="86"/>
      <c r="E67" s="121" t="s">
        <v>121</v>
      </c>
      <c r="F67" s="83"/>
      <c r="G67" s="83"/>
      <c r="H67" s="83">
        <f>H68</f>
        <v>9987.5</v>
      </c>
      <c r="I67" s="7"/>
    </row>
    <row r="68" spans="2:9" ht="30" customHeight="1" x14ac:dyDescent="0.3">
      <c r="B68" s="84"/>
      <c r="C68" s="85"/>
      <c r="D68" s="86">
        <v>4227</v>
      </c>
      <c r="E68" s="121" t="s">
        <v>125</v>
      </c>
      <c r="F68" s="83"/>
      <c r="G68" s="83"/>
      <c r="H68" s="83">
        <v>9987.5</v>
      </c>
      <c r="I68" s="7"/>
    </row>
    <row r="69" spans="2:9" ht="30" customHeight="1" x14ac:dyDescent="0.3">
      <c r="B69" s="153" t="s">
        <v>206</v>
      </c>
      <c r="C69" s="154"/>
      <c r="D69" s="86"/>
      <c r="E69" s="121" t="s">
        <v>207</v>
      </c>
      <c r="F69" s="83"/>
      <c r="G69" s="83"/>
      <c r="H69" s="83">
        <f>H70</f>
        <v>17900</v>
      </c>
      <c r="I69" s="7"/>
    </row>
    <row r="70" spans="2:9" ht="30" customHeight="1" x14ac:dyDescent="0.3">
      <c r="B70" s="84">
        <v>4</v>
      </c>
      <c r="C70" s="85"/>
      <c r="D70" s="86"/>
      <c r="E70" s="121" t="s">
        <v>6</v>
      </c>
      <c r="F70" s="83"/>
      <c r="G70" s="83"/>
      <c r="H70" s="83">
        <f>H71</f>
        <v>17900</v>
      </c>
      <c r="I70" s="7"/>
    </row>
    <row r="71" spans="2:9" ht="30" customHeight="1" x14ac:dyDescent="0.3">
      <c r="B71" s="84"/>
      <c r="C71" s="85">
        <v>42</v>
      </c>
      <c r="D71" s="86"/>
      <c r="E71" s="121" t="s">
        <v>121</v>
      </c>
      <c r="F71" s="83"/>
      <c r="G71" s="83"/>
      <c r="H71" s="83">
        <f>H72</f>
        <v>17900</v>
      </c>
      <c r="I71" s="7"/>
    </row>
    <row r="72" spans="2:9" ht="30" customHeight="1" x14ac:dyDescent="0.3">
      <c r="B72" s="84"/>
      <c r="C72" s="85"/>
      <c r="D72" s="86">
        <v>4231</v>
      </c>
      <c r="E72" s="121" t="s">
        <v>127</v>
      </c>
      <c r="F72" s="83"/>
      <c r="G72" s="83"/>
      <c r="H72" s="83">
        <v>17900</v>
      </c>
      <c r="I72" s="7"/>
    </row>
    <row r="73" spans="2:9" s="66" customFormat="1" ht="30" customHeight="1" x14ac:dyDescent="0.3">
      <c r="B73" s="87" t="s">
        <v>163</v>
      </c>
      <c r="C73" s="88"/>
      <c r="D73" s="89"/>
      <c r="E73" s="90" t="s">
        <v>164</v>
      </c>
      <c r="F73" s="91">
        <f>F74</f>
        <v>19908</v>
      </c>
      <c r="G73" s="91">
        <f t="shared" ref="G73:H73" si="7">G74</f>
        <v>19908</v>
      </c>
      <c r="H73" s="91">
        <f t="shared" si="7"/>
        <v>22944.18</v>
      </c>
      <c r="I73" s="7">
        <f t="shared" si="1"/>
        <v>115.25105485232068</v>
      </c>
    </row>
    <row r="74" spans="2:9" s="66" customFormat="1" ht="30" customHeight="1" x14ac:dyDescent="0.3">
      <c r="B74" s="87">
        <v>3</v>
      </c>
      <c r="C74" s="88"/>
      <c r="D74" s="89"/>
      <c r="E74" s="90" t="s">
        <v>4</v>
      </c>
      <c r="F74" s="91">
        <f>F75+F83</f>
        <v>19908</v>
      </c>
      <c r="G74" s="91">
        <f>G75+G83</f>
        <v>19908</v>
      </c>
      <c r="H74" s="91">
        <f>H75+H83</f>
        <v>22944.18</v>
      </c>
      <c r="I74" s="7">
        <f t="shared" si="1"/>
        <v>115.25105485232068</v>
      </c>
    </row>
    <row r="75" spans="2:9" ht="30" customHeight="1" x14ac:dyDescent="0.3">
      <c r="B75" s="84"/>
      <c r="C75" s="85">
        <v>32</v>
      </c>
      <c r="D75" s="86"/>
      <c r="E75" s="80" t="s">
        <v>11</v>
      </c>
      <c r="F75" s="83">
        <f>F76+F77+F78+F79+F81+F82</f>
        <v>19908</v>
      </c>
      <c r="G75" s="83">
        <f>G76+G77+G78+G79+G81+G82</f>
        <v>19908</v>
      </c>
      <c r="H75" s="83">
        <f>H76+H77+H78+H79+H81+H82+H80</f>
        <v>17787.59</v>
      </c>
      <c r="I75" s="7">
        <f t="shared" si="1"/>
        <v>89.348955193891896</v>
      </c>
    </row>
    <row r="76" spans="2:9" ht="30" customHeight="1" x14ac:dyDescent="0.3">
      <c r="B76" s="84"/>
      <c r="C76" s="85"/>
      <c r="D76" s="86">
        <v>3211</v>
      </c>
      <c r="E76" s="80" t="s">
        <v>41</v>
      </c>
      <c r="F76" s="83">
        <v>1062</v>
      </c>
      <c r="G76" s="83">
        <v>1062</v>
      </c>
      <c r="H76" s="83">
        <v>1350</v>
      </c>
      <c r="I76" s="7">
        <f t="shared" si="1"/>
        <v>127.11864406779661</v>
      </c>
    </row>
    <row r="77" spans="2:9" ht="30" customHeight="1" x14ac:dyDescent="0.3">
      <c r="B77" s="84"/>
      <c r="C77" s="85"/>
      <c r="D77" s="86">
        <v>3213</v>
      </c>
      <c r="E77" s="80" t="s">
        <v>91</v>
      </c>
      <c r="F77" s="83">
        <v>398</v>
      </c>
      <c r="G77" s="83">
        <v>398</v>
      </c>
      <c r="H77" s="83">
        <v>0</v>
      </c>
      <c r="I77" s="7">
        <f t="shared" si="1"/>
        <v>0</v>
      </c>
    </row>
    <row r="78" spans="2:9" ht="30" customHeight="1" x14ac:dyDescent="0.3">
      <c r="B78" s="84"/>
      <c r="C78" s="85"/>
      <c r="D78" s="86">
        <v>3221</v>
      </c>
      <c r="E78" s="110" t="s">
        <v>93</v>
      </c>
      <c r="F78" s="83">
        <v>3451</v>
      </c>
      <c r="G78" s="83">
        <v>3451</v>
      </c>
      <c r="H78" s="83">
        <v>1048.68</v>
      </c>
      <c r="I78" s="7">
        <f t="shared" si="1"/>
        <v>30.387713706172125</v>
      </c>
    </row>
    <row r="79" spans="2:9" ht="30" customHeight="1" x14ac:dyDescent="0.3">
      <c r="B79" s="84"/>
      <c r="C79" s="85"/>
      <c r="D79" s="86">
        <v>3222</v>
      </c>
      <c r="E79" s="110" t="s">
        <v>94</v>
      </c>
      <c r="F79" s="83">
        <v>11414</v>
      </c>
      <c r="G79" s="83">
        <v>11414</v>
      </c>
      <c r="H79" s="83">
        <v>12415.41</v>
      </c>
      <c r="I79" s="7">
        <f t="shared" si="1"/>
        <v>108.77352374277203</v>
      </c>
    </row>
    <row r="80" spans="2:9" ht="30" customHeight="1" x14ac:dyDescent="0.3">
      <c r="B80" s="84"/>
      <c r="C80" s="85"/>
      <c r="D80" s="86">
        <v>3225</v>
      </c>
      <c r="E80" s="121" t="s">
        <v>161</v>
      </c>
      <c r="F80" s="83">
        <v>0</v>
      </c>
      <c r="G80" s="83">
        <v>0</v>
      </c>
      <c r="H80" s="83">
        <v>70.5</v>
      </c>
      <c r="I80" s="7" t="e">
        <f t="shared" si="1"/>
        <v>#DIV/0!</v>
      </c>
    </row>
    <row r="81" spans="2:9" ht="30" customHeight="1" x14ac:dyDescent="0.3">
      <c r="B81" s="84"/>
      <c r="C81" s="85"/>
      <c r="D81" s="86">
        <v>3232</v>
      </c>
      <c r="E81" s="110" t="s">
        <v>101</v>
      </c>
      <c r="F81" s="83">
        <v>3185</v>
      </c>
      <c r="G81" s="83">
        <v>3185</v>
      </c>
      <c r="H81" s="83">
        <v>2903</v>
      </c>
      <c r="I81" s="7">
        <f t="shared" si="1"/>
        <v>91.14599686028258</v>
      </c>
    </row>
    <row r="82" spans="2:9" ht="30" customHeight="1" x14ac:dyDescent="0.3">
      <c r="B82" s="84"/>
      <c r="C82" s="85"/>
      <c r="D82" s="86">
        <v>3291</v>
      </c>
      <c r="E82" s="110" t="s">
        <v>108</v>
      </c>
      <c r="F82" s="83">
        <v>398</v>
      </c>
      <c r="G82" s="83">
        <v>398</v>
      </c>
      <c r="H82" s="83">
        <v>0</v>
      </c>
      <c r="I82" s="7">
        <f t="shared" si="1"/>
        <v>0</v>
      </c>
    </row>
    <row r="83" spans="2:9" ht="30" customHeight="1" x14ac:dyDescent="0.3">
      <c r="B83" s="84"/>
      <c r="C83" s="85">
        <v>36</v>
      </c>
      <c r="D83" s="86"/>
      <c r="E83" s="116" t="s">
        <v>194</v>
      </c>
      <c r="F83" s="83">
        <v>0</v>
      </c>
      <c r="G83" s="83">
        <v>0</v>
      </c>
      <c r="H83" s="83">
        <f>H84</f>
        <v>5156.59</v>
      </c>
      <c r="I83" s="7"/>
    </row>
    <row r="84" spans="2:9" ht="30" customHeight="1" x14ac:dyDescent="0.3">
      <c r="B84" s="84"/>
      <c r="C84" s="85"/>
      <c r="D84" s="86">
        <v>3691</v>
      </c>
      <c r="E84" s="116" t="s">
        <v>189</v>
      </c>
      <c r="F84" s="83">
        <v>0</v>
      </c>
      <c r="G84" s="83">
        <v>0</v>
      </c>
      <c r="H84" s="83">
        <v>5156.59</v>
      </c>
      <c r="I84" s="7"/>
    </row>
    <row r="85" spans="2:9" ht="30" customHeight="1" x14ac:dyDescent="0.3">
      <c r="B85" s="84">
        <v>4002</v>
      </c>
      <c r="C85" s="85"/>
      <c r="D85" s="86"/>
      <c r="E85" s="92" t="s">
        <v>154</v>
      </c>
      <c r="F85" s="83">
        <f>F86</f>
        <v>21817</v>
      </c>
      <c r="G85" s="83">
        <f t="shared" ref="G85:H85" si="8">G86</f>
        <v>21817</v>
      </c>
      <c r="H85" s="83">
        <f t="shared" si="8"/>
        <v>72223.38</v>
      </c>
      <c r="I85" s="7">
        <f t="shared" ref="I85:I130" si="9">H85/G85*100</f>
        <v>331.04175642847326</v>
      </c>
    </row>
    <row r="86" spans="2:9" ht="30" customHeight="1" x14ac:dyDescent="0.3">
      <c r="B86" s="153" t="s">
        <v>165</v>
      </c>
      <c r="C86" s="154"/>
      <c r="D86" s="159"/>
      <c r="E86" s="53" t="s">
        <v>168</v>
      </c>
      <c r="F86" s="83">
        <f>F87+F99+F106</f>
        <v>21817</v>
      </c>
      <c r="G86" s="83">
        <f t="shared" ref="G86:H86" si="10">G87+G99+G106</f>
        <v>21817</v>
      </c>
      <c r="H86" s="83">
        <f t="shared" si="10"/>
        <v>72223.38</v>
      </c>
      <c r="I86" s="7">
        <f t="shared" si="9"/>
        <v>331.04175642847326</v>
      </c>
    </row>
    <row r="87" spans="2:9" ht="30" customHeight="1" x14ac:dyDescent="0.3">
      <c r="B87" s="84" t="s">
        <v>166</v>
      </c>
      <c r="C87" s="85"/>
      <c r="D87" s="86"/>
      <c r="E87" s="80" t="s">
        <v>167</v>
      </c>
      <c r="F87" s="83">
        <f>F88+F96</f>
        <v>7698</v>
      </c>
      <c r="G87" s="83">
        <f t="shared" ref="G87" si="11">G88+G96</f>
        <v>7698</v>
      </c>
      <c r="H87" s="83">
        <f>H88+H96</f>
        <v>7930.42</v>
      </c>
      <c r="I87" s="7">
        <f t="shared" si="9"/>
        <v>103.01922577292804</v>
      </c>
    </row>
    <row r="88" spans="2:9" ht="30" customHeight="1" x14ac:dyDescent="0.3">
      <c r="B88" s="84">
        <v>3</v>
      </c>
      <c r="C88" s="85"/>
      <c r="D88" s="86"/>
      <c r="E88" s="82" t="s">
        <v>4</v>
      </c>
      <c r="F88" s="83">
        <f>F89</f>
        <v>7698</v>
      </c>
      <c r="G88" s="83">
        <f t="shared" ref="G88:H88" si="12">G89</f>
        <v>7698</v>
      </c>
      <c r="H88" s="83">
        <f t="shared" si="12"/>
        <v>6720.55</v>
      </c>
      <c r="I88" s="7">
        <f t="shared" si="9"/>
        <v>87.302546115874264</v>
      </c>
    </row>
    <row r="89" spans="2:9" ht="30" customHeight="1" x14ac:dyDescent="0.3">
      <c r="B89" s="84"/>
      <c r="C89" s="85">
        <v>32</v>
      </c>
      <c r="D89" s="86"/>
      <c r="E89" s="92" t="s">
        <v>11</v>
      </c>
      <c r="F89" s="83">
        <f>F91+F94+F95</f>
        <v>7698</v>
      </c>
      <c r="G89" s="83">
        <f>G91+G94+G95</f>
        <v>7698</v>
      </c>
      <c r="H89" s="83">
        <f>H93+H92+H90+H91+H94+H95</f>
        <v>6720.55</v>
      </c>
      <c r="I89" s="7">
        <f t="shared" si="9"/>
        <v>87.302546115874264</v>
      </c>
    </row>
    <row r="90" spans="2:9" ht="30" customHeight="1" x14ac:dyDescent="0.3">
      <c r="B90" s="84"/>
      <c r="C90" s="85"/>
      <c r="D90" s="86">
        <v>3221</v>
      </c>
      <c r="E90" s="121" t="s">
        <v>93</v>
      </c>
      <c r="F90" s="83"/>
      <c r="G90" s="83"/>
      <c r="H90" s="83">
        <v>238.64</v>
      </c>
      <c r="I90" s="7"/>
    </row>
    <row r="91" spans="2:9" ht="30" customHeight="1" x14ac:dyDescent="0.3">
      <c r="B91" s="84"/>
      <c r="C91" s="85"/>
      <c r="D91" s="86">
        <v>3222</v>
      </c>
      <c r="E91" s="92" t="s">
        <v>94</v>
      </c>
      <c r="F91" s="83">
        <v>3982</v>
      </c>
      <c r="G91" s="59">
        <v>3982</v>
      </c>
      <c r="H91" s="59">
        <v>2185.48</v>
      </c>
      <c r="I91" s="7">
        <f t="shared" si="9"/>
        <v>54.88397790055248</v>
      </c>
    </row>
    <row r="92" spans="2:9" ht="30" customHeight="1" x14ac:dyDescent="0.3">
      <c r="B92" s="84"/>
      <c r="C92" s="85"/>
      <c r="D92" s="86">
        <v>3224</v>
      </c>
      <c r="E92" s="121" t="s">
        <v>103</v>
      </c>
      <c r="F92" s="83"/>
      <c r="G92" s="59"/>
      <c r="H92" s="59">
        <v>215.18</v>
      </c>
      <c r="I92" s="7"/>
    </row>
    <row r="93" spans="2:9" ht="30" customHeight="1" x14ac:dyDescent="0.3">
      <c r="B93" s="84"/>
      <c r="C93" s="85"/>
      <c r="D93" s="86">
        <v>3225</v>
      </c>
      <c r="E93" s="121" t="s">
        <v>161</v>
      </c>
      <c r="F93" s="83"/>
      <c r="G93" s="59"/>
      <c r="H93" s="59">
        <v>1202.5</v>
      </c>
      <c r="I93" s="7"/>
    </row>
    <row r="94" spans="2:9" ht="30" customHeight="1" x14ac:dyDescent="0.3">
      <c r="B94" s="84"/>
      <c r="C94" s="85"/>
      <c r="D94" s="86">
        <v>3232</v>
      </c>
      <c r="E94" s="92" t="s">
        <v>101</v>
      </c>
      <c r="F94" s="83">
        <v>3716</v>
      </c>
      <c r="G94" s="59">
        <v>3716</v>
      </c>
      <c r="H94" s="59">
        <v>2728.75</v>
      </c>
      <c r="I94" s="7">
        <f t="shared" si="9"/>
        <v>73.432454251883755</v>
      </c>
    </row>
    <row r="95" spans="2:9" ht="30" customHeight="1" x14ac:dyDescent="0.3">
      <c r="B95" s="84"/>
      <c r="C95" s="85"/>
      <c r="D95" s="86">
        <v>3234</v>
      </c>
      <c r="E95" s="110" t="s">
        <v>104</v>
      </c>
      <c r="F95" s="83">
        <v>0</v>
      </c>
      <c r="G95" s="59">
        <v>0</v>
      </c>
      <c r="H95" s="59">
        <v>150</v>
      </c>
      <c r="I95" s="7" t="e">
        <f t="shared" si="9"/>
        <v>#DIV/0!</v>
      </c>
    </row>
    <row r="96" spans="2:9" ht="30" customHeight="1" x14ac:dyDescent="0.3">
      <c r="B96" s="84">
        <v>4</v>
      </c>
      <c r="C96" s="85"/>
      <c r="D96" s="86"/>
      <c r="E96" s="92" t="s">
        <v>6</v>
      </c>
      <c r="F96" s="83">
        <f>F97</f>
        <v>0</v>
      </c>
      <c r="G96" s="83">
        <f t="shared" ref="G96:H96" si="13">G97</f>
        <v>0</v>
      </c>
      <c r="H96" s="83">
        <f t="shared" si="13"/>
        <v>1209.8699999999999</v>
      </c>
      <c r="I96" s="7" t="e">
        <f t="shared" si="9"/>
        <v>#DIV/0!</v>
      </c>
    </row>
    <row r="97" spans="2:9" ht="30" customHeight="1" x14ac:dyDescent="0.3">
      <c r="B97" s="84"/>
      <c r="C97" s="85">
        <v>42</v>
      </c>
      <c r="D97" s="86"/>
      <c r="E97" s="92" t="s">
        <v>121</v>
      </c>
      <c r="F97" s="83">
        <f>F98</f>
        <v>0</v>
      </c>
      <c r="G97" s="83">
        <f t="shared" ref="G97:H97" si="14">G98</f>
        <v>0</v>
      </c>
      <c r="H97" s="83">
        <f t="shared" si="14"/>
        <v>1209.8699999999999</v>
      </c>
      <c r="I97" s="7" t="e">
        <f t="shared" si="9"/>
        <v>#DIV/0!</v>
      </c>
    </row>
    <row r="98" spans="2:9" ht="30" customHeight="1" x14ac:dyDescent="0.3">
      <c r="B98" s="84"/>
      <c r="C98" s="85"/>
      <c r="D98" s="86">
        <v>4227</v>
      </c>
      <c r="E98" s="80" t="s">
        <v>125</v>
      </c>
      <c r="F98" s="83">
        <v>0</v>
      </c>
      <c r="G98" s="59"/>
      <c r="H98" s="59">
        <v>1209.8699999999999</v>
      </c>
      <c r="I98" s="7" t="e">
        <f t="shared" si="9"/>
        <v>#DIV/0!</v>
      </c>
    </row>
    <row r="99" spans="2:9" ht="30" customHeight="1" x14ac:dyDescent="0.3">
      <c r="B99" s="84" t="s">
        <v>169</v>
      </c>
      <c r="C99" s="85"/>
      <c r="D99" s="86"/>
      <c r="E99" s="82" t="s">
        <v>171</v>
      </c>
      <c r="F99" s="83">
        <f>F100</f>
        <v>13455</v>
      </c>
      <c r="G99" s="83">
        <f t="shared" ref="G99:H99" si="15">G100</f>
        <v>13455</v>
      </c>
      <c r="H99" s="83">
        <f t="shared" si="15"/>
        <v>36578.880000000005</v>
      </c>
      <c r="I99" s="7">
        <f t="shared" si="9"/>
        <v>271.8608695652174</v>
      </c>
    </row>
    <row r="100" spans="2:9" ht="30" customHeight="1" x14ac:dyDescent="0.3">
      <c r="B100" s="84">
        <v>3</v>
      </c>
      <c r="C100" s="85"/>
      <c r="D100" s="86"/>
      <c r="E100" s="92" t="s">
        <v>4</v>
      </c>
      <c r="F100" s="83">
        <f>F101+F104</f>
        <v>13455</v>
      </c>
      <c r="G100" s="83">
        <f t="shared" ref="G100:H100" si="16">G101+G104</f>
        <v>13455</v>
      </c>
      <c r="H100" s="83">
        <f t="shared" si="16"/>
        <v>36578.880000000005</v>
      </c>
      <c r="I100" s="7">
        <f t="shared" si="9"/>
        <v>271.8608695652174</v>
      </c>
    </row>
    <row r="101" spans="2:9" ht="30" customHeight="1" x14ac:dyDescent="0.3">
      <c r="B101" s="84"/>
      <c r="C101" s="85">
        <v>31</v>
      </c>
      <c r="D101" s="86"/>
      <c r="E101" s="92" t="s">
        <v>5</v>
      </c>
      <c r="F101" s="83">
        <f>F102</f>
        <v>12882</v>
      </c>
      <c r="G101" s="83">
        <f t="shared" ref="G101" si="17">G102</f>
        <v>12882</v>
      </c>
      <c r="H101" s="83">
        <f>H103+H102</f>
        <v>35373.97</v>
      </c>
      <c r="I101" s="7">
        <f t="shared" si="9"/>
        <v>274.59998447446048</v>
      </c>
    </row>
    <row r="102" spans="2:9" ht="30" customHeight="1" x14ac:dyDescent="0.3">
      <c r="B102" s="84"/>
      <c r="C102" s="85"/>
      <c r="D102" s="86">
        <v>3111</v>
      </c>
      <c r="E102" s="53" t="s">
        <v>39</v>
      </c>
      <c r="F102" s="83">
        <v>12882</v>
      </c>
      <c r="G102" s="59">
        <v>12882</v>
      </c>
      <c r="H102" s="59">
        <v>33847.85</v>
      </c>
      <c r="I102" s="7">
        <f t="shared" si="9"/>
        <v>262.75306629405372</v>
      </c>
    </row>
    <row r="103" spans="2:9" ht="30" customHeight="1" x14ac:dyDescent="0.3">
      <c r="B103" s="84"/>
      <c r="C103" s="85"/>
      <c r="D103" s="86">
        <v>3132</v>
      </c>
      <c r="E103" s="124" t="s">
        <v>159</v>
      </c>
      <c r="F103" s="83"/>
      <c r="G103" s="83"/>
      <c r="H103" s="83">
        <v>1526.12</v>
      </c>
      <c r="I103" s="7"/>
    </row>
    <row r="104" spans="2:9" ht="30" customHeight="1" x14ac:dyDescent="0.3">
      <c r="B104" s="84"/>
      <c r="C104" s="85">
        <v>32</v>
      </c>
      <c r="D104" s="86"/>
      <c r="E104" s="92" t="s">
        <v>11</v>
      </c>
      <c r="F104" s="83">
        <f>F105</f>
        <v>573</v>
      </c>
      <c r="G104" s="83">
        <f t="shared" ref="G104:H104" si="18">G105</f>
        <v>573</v>
      </c>
      <c r="H104" s="83">
        <f t="shared" si="18"/>
        <v>1204.9100000000001</v>
      </c>
      <c r="I104" s="7">
        <f t="shared" si="9"/>
        <v>210.28097731239095</v>
      </c>
    </row>
    <row r="105" spans="2:9" ht="30" customHeight="1" x14ac:dyDescent="0.3">
      <c r="B105" s="84"/>
      <c r="C105" s="85"/>
      <c r="D105" s="86">
        <v>3212</v>
      </c>
      <c r="E105" s="92" t="s">
        <v>160</v>
      </c>
      <c r="F105" s="83">
        <v>573</v>
      </c>
      <c r="G105" s="59">
        <v>573</v>
      </c>
      <c r="H105" s="59">
        <v>1204.9100000000001</v>
      </c>
      <c r="I105" s="7">
        <f t="shared" si="9"/>
        <v>210.28097731239095</v>
      </c>
    </row>
    <row r="106" spans="2:9" ht="30" customHeight="1" x14ac:dyDescent="0.3">
      <c r="B106" s="84" t="s">
        <v>170</v>
      </c>
      <c r="C106" s="85"/>
      <c r="D106" s="86"/>
      <c r="E106" s="82" t="s">
        <v>172</v>
      </c>
      <c r="F106" s="83">
        <f>F107+F125</f>
        <v>664</v>
      </c>
      <c r="G106" s="83">
        <f>G107+G125</f>
        <v>664</v>
      </c>
      <c r="H106" s="83">
        <f>H107+H125</f>
        <v>27714.080000000002</v>
      </c>
      <c r="I106" s="7">
        <f t="shared" si="9"/>
        <v>4173.8072289156626</v>
      </c>
    </row>
    <row r="107" spans="2:9" ht="30" customHeight="1" x14ac:dyDescent="0.3">
      <c r="B107" s="84">
        <v>3</v>
      </c>
      <c r="C107" s="85"/>
      <c r="D107" s="86"/>
      <c r="E107" s="92" t="s">
        <v>4</v>
      </c>
      <c r="F107" s="83">
        <f>F113+F123</f>
        <v>664</v>
      </c>
      <c r="G107" s="83">
        <f t="shared" ref="G107" si="19">G113+G123</f>
        <v>664</v>
      </c>
      <c r="H107" s="83">
        <f>H108+H113+H123</f>
        <v>17050.490000000002</v>
      </c>
      <c r="I107" s="7">
        <f t="shared" si="9"/>
        <v>2567.8448795180725</v>
      </c>
    </row>
    <row r="108" spans="2:9" ht="30" customHeight="1" x14ac:dyDescent="0.3">
      <c r="B108" s="84"/>
      <c r="C108" s="85">
        <v>31</v>
      </c>
      <c r="D108" s="86"/>
      <c r="E108" s="121" t="s">
        <v>5</v>
      </c>
      <c r="F108" s="83"/>
      <c r="G108" s="83"/>
      <c r="H108" s="83">
        <f>H109+H110+H111+H112</f>
        <v>2047.0100000000002</v>
      </c>
      <c r="I108" s="7"/>
    </row>
    <row r="109" spans="2:9" ht="30" customHeight="1" x14ac:dyDescent="0.3">
      <c r="B109" s="84"/>
      <c r="C109" s="85"/>
      <c r="D109" s="86">
        <v>3111</v>
      </c>
      <c r="E109" s="121" t="s">
        <v>39</v>
      </c>
      <c r="F109" s="83"/>
      <c r="G109" s="83"/>
      <c r="H109" s="83">
        <v>1468.13</v>
      </c>
      <c r="I109" s="7"/>
    </row>
    <row r="110" spans="2:9" ht="30" customHeight="1" x14ac:dyDescent="0.3">
      <c r="B110" s="84"/>
      <c r="C110" s="85"/>
      <c r="D110" s="86">
        <v>3114</v>
      </c>
      <c r="E110" s="121" t="s">
        <v>86</v>
      </c>
      <c r="F110" s="83"/>
      <c r="G110" s="83"/>
      <c r="H110" s="83">
        <v>31.45</v>
      </c>
      <c r="I110" s="7"/>
    </row>
    <row r="111" spans="2:9" ht="30" customHeight="1" x14ac:dyDescent="0.3">
      <c r="B111" s="84"/>
      <c r="C111" s="85"/>
      <c r="D111" s="86">
        <v>3121</v>
      </c>
      <c r="E111" s="121" t="s">
        <v>87</v>
      </c>
      <c r="F111" s="83"/>
      <c r="G111" s="83"/>
      <c r="H111" s="83">
        <v>300</v>
      </c>
      <c r="I111" s="7"/>
    </row>
    <row r="112" spans="2:9" ht="30" customHeight="1" x14ac:dyDescent="0.3">
      <c r="B112" s="84"/>
      <c r="C112" s="85"/>
      <c r="D112" s="86">
        <v>3132</v>
      </c>
      <c r="E112" s="121" t="s">
        <v>159</v>
      </c>
      <c r="F112" s="83"/>
      <c r="G112" s="83"/>
      <c r="H112" s="83">
        <v>247.43</v>
      </c>
      <c r="I112" s="7"/>
    </row>
    <row r="113" spans="2:9" ht="30" customHeight="1" x14ac:dyDescent="0.3">
      <c r="B113" s="84"/>
      <c r="C113" s="85">
        <v>32</v>
      </c>
      <c r="D113" s="86"/>
      <c r="E113" s="92" t="s">
        <v>11</v>
      </c>
      <c r="F113" s="83">
        <f>F116+F117</f>
        <v>664</v>
      </c>
      <c r="G113" s="83">
        <f t="shared" ref="G113" si="20">G116+G117</f>
        <v>664</v>
      </c>
      <c r="H113" s="83">
        <f>H122+H121+H120+H119+H114+H115+H116+H117+H118</f>
        <v>11410.25</v>
      </c>
      <c r="I113" s="7">
        <f t="shared" si="9"/>
        <v>1718.411144578313</v>
      </c>
    </row>
    <row r="114" spans="2:9" ht="30" customHeight="1" x14ac:dyDescent="0.3">
      <c r="B114" s="84"/>
      <c r="C114" s="85"/>
      <c r="D114" s="86">
        <v>3212</v>
      </c>
      <c r="E114" s="121" t="s">
        <v>90</v>
      </c>
      <c r="F114" s="83"/>
      <c r="G114" s="83"/>
      <c r="H114" s="83">
        <v>38.49</v>
      </c>
      <c r="I114" s="7"/>
    </row>
    <row r="115" spans="2:9" ht="30" customHeight="1" x14ac:dyDescent="0.3">
      <c r="B115" s="84"/>
      <c r="C115" s="85"/>
      <c r="D115" s="86">
        <v>3213</v>
      </c>
      <c r="E115" s="121" t="s">
        <v>91</v>
      </c>
      <c r="F115" s="83"/>
      <c r="G115" s="83"/>
      <c r="H115" s="83">
        <v>5625</v>
      </c>
      <c r="I115" s="7"/>
    </row>
    <row r="116" spans="2:9" ht="30" customHeight="1" x14ac:dyDescent="0.3">
      <c r="B116" s="84"/>
      <c r="C116" s="85"/>
      <c r="D116" s="86">
        <v>3221</v>
      </c>
      <c r="E116" s="92" t="s">
        <v>93</v>
      </c>
      <c r="F116" s="83">
        <v>0</v>
      </c>
      <c r="G116" s="59">
        <v>0</v>
      </c>
      <c r="H116" s="59">
        <v>2592.7800000000002</v>
      </c>
      <c r="I116" s="7" t="e">
        <f t="shared" si="9"/>
        <v>#DIV/0!</v>
      </c>
    </row>
    <row r="117" spans="2:9" ht="30" customHeight="1" x14ac:dyDescent="0.3">
      <c r="B117" s="84"/>
      <c r="C117" s="85"/>
      <c r="D117" s="86">
        <v>3222</v>
      </c>
      <c r="E117" s="92" t="s">
        <v>94</v>
      </c>
      <c r="F117" s="83">
        <v>664</v>
      </c>
      <c r="G117" s="59">
        <v>664</v>
      </c>
      <c r="H117" s="59">
        <v>392.14</v>
      </c>
      <c r="I117" s="7">
        <f t="shared" si="9"/>
        <v>59.057228915662648</v>
      </c>
    </row>
    <row r="118" spans="2:9" ht="30" customHeight="1" x14ac:dyDescent="0.3">
      <c r="B118" s="84"/>
      <c r="C118" s="85"/>
      <c r="D118" s="86">
        <v>3224</v>
      </c>
      <c r="E118" s="116" t="s">
        <v>96</v>
      </c>
      <c r="F118" s="83"/>
      <c r="G118" s="83"/>
      <c r="H118" s="83">
        <v>301.89999999999998</v>
      </c>
      <c r="I118" s="7"/>
    </row>
    <row r="119" spans="2:9" ht="30" customHeight="1" x14ac:dyDescent="0.3">
      <c r="B119" s="84"/>
      <c r="C119" s="85"/>
      <c r="D119" s="86">
        <v>3225</v>
      </c>
      <c r="E119" s="121" t="s">
        <v>161</v>
      </c>
      <c r="F119" s="83"/>
      <c r="G119" s="83"/>
      <c r="H119" s="83">
        <v>346.34</v>
      </c>
      <c r="I119" s="7"/>
    </row>
    <row r="120" spans="2:9" ht="30" customHeight="1" x14ac:dyDescent="0.3">
      <c r="B120" s="84"/>
      <c r="C120" s="85"/>
      <c r="D120" s="86">
        <v>3232</v>
      </c>
      <c r="E120" s="121" t="s">
        <v>101</v>
      </c>
      <c r="F120" s="83"/>
      <c r="G120" s="83"/>
      <c r="H120" s="83">
        <v>203.6</v>
      </c>
      <c r="I120" s="7"/>
    </row>
    <row r="121" spans="2:9" ht="30" customHeight="1" x14ac:dyDescent="0.3">
      <c r="B121" s="84"/>
      <c r="C121" s="85"/>
      <c r="D121" s="86">
        <v>3233</v>
      </c>
      <c r="E121" s="121" t="s">
        <v>102</v>
      </c>
      <c r="F121" s="83"/>
      <c r="G121" s="83"/>
      <c r="H121" s="83">
        <v>740</v>
      </c>
      <c r="I121" s="7"/>
    </row>
    <row r="122" spans="2:9" ht="30" customHeight="1" x14ac:dyDescent="0.3">
      <c r="B122" s="84"/>
      <c r="C122" s="85"/>
      <c r="D122" s="86">
        <v>3239</v>
      </c>
      <c r="E122" s="121" t="s">
        <v>106</v>
      </c>
      <c r="F122" s="83"/>
      <c r="G122" s="83"/>
      <c r="H122" s="83">
        <v>1170</v>
      </c>
      <c r="I122" s="7"/>
    </row>
    <row r="123" spans="2:9" ht="30" customHeight="1" x14ac:dyDescent="0.3">
      <c r="B123" s="84"/>
      <c r="C123" s="85">
        <v>37</v>
      </c>
      <c r="D123" s="86"/>
      <c r="E123" s="92" t="s">
        <v>162</v>
      </c>
      <c r="F123" s="83">
        <f>F124</f>
        <v>0</v>
      </c>
      <c r="G123" s="83">
        <f t="shared" ref="G123:H123" si="21">G124</f>
        <v>0</v>
      </c>
      <c r="H123" s="83">
        <f t="shared" si="21"/>
        <v>3593.23</v>
      </c>
      <c r="I123" s="7" t="e">
        <f t="shared" si="9"/>
        <v>#DIV/0!</v>
      </c>
    </row>
    <row r="124" spans="2:9" ht="30" customHeight="1" x14ac:dyDescent="0.3">
      <c r="B124" s="84"/>
      <c r="C124" s="85"/>
      <c r="D124" s="86">
        <v>3722</v>
      </c>
      <c r="E124" s="92" t="s">
        <v>120</v>
      </c>
      <c r="F124" s="83">
        <v>0</v>
      </c>
      <c r="G124" s="59"/>
      <c r="H124" s="59">
        <v>3593.23</v>
      </c>
      <c r="I124" s="7" t="e">
        <f t="shared" si="9"/>
        <v>#DIV/0!</v>
      </c>
    </row>
    <row r="125" spans="2:9" ht="30" customHeight="1" x14ac:dyDescent="0.3">
      <c r="B125" s="84">
        <v>4</v>
      </c>
      <c r="C125" s="85"/>
      <c r="D125" s="86"/>
      <c r="E125" s="92" t="s">
        <v>6</v>
      </c>
      <c r="F125" s="83">
        <f>F126</f>
        <v>0</v>
      </c>
      <c r="G125" s="83">
        <f t="shared" ref="G125:H125" si="22">G126</f>
        <v>0</v>
      </c>
      <c r="H125" s="83">
        <f t="shared" si="22"/>
        <v>10663.59</v>
      </c>
      <c r="I125" s="7" t="e">
        <f t="shared" si="9"/>
        <v>#DIV/0!</v>
      </c>
    </row>
    <row r="126" spans="2:9" s="96" customFormat="1" ht="30" customHeight="1" x14ac:dyDescent="0.3">
      <c r="B126" s="93"/>
      <c r="C126" s="99">
        <v>42</v>
      </c>
      <c r="D126" s="94"/>
      <c r="E126" s="92" t="s">
        <v>121</v>
      </c>
      <c r="F126" s="103">
        <f>F127+F128+F130</f>
        <v>0</v>
      </c>
      <c r="G126" s="103">
        <f t="shared" ref="G126" si="23">G127+G128+G130</f>
        <v>0</v>
      </c>
      <c r="H126" s="103">
        <f>H127+H128+H130+H129</f>
        <v>10663.59</v>
      </c>
      <c r="I126" s="7" t="e">
        <f t="shared" si="9"/>
        <v>#DIV/0!</v>
      </c>
    </row>
    <row r="127" spans="2:9" s="96" customFormat="1" ht="30" customHeight="1" x14ac:dyDescent="0.3">
      <c r="B127" s="93"/>
      <c r="C127" s="99"/>
      <c r="D127" s="100">
        <v>4221</v>
      </c>
      <c r="E127" s="101" t="s">
        <v>123</v>
      </c>
      <c r="F127" s="103">
        <v>0</v>
      </c>
      <c r="G127" s="95"/>
      <c r="H127" s="102">
        <v>1062.5</v>
      </c>
      <c r="I127" s="7" t="e">
        <f t="shared" si="9"/>
        <v>#DIV/0!</v>
      </c>
    </row>
    <row r="128" spans="2:9" s="96" customFormat="1" ht="30" customHeight="1" x14ac:dyDescent="0.3">
      <c r="B128" s="93"/>
      <c r="C128" s="99"/>
      <c r="D128" s="100">
        <v>4222</v>
      </c>
      <c r="E128" s="101" t="s">
        <v>124</v>
      </c>
      <c r="F128" s="103">
        <v>0</v>
      </c>
      <c r="G128" s="95"/>
      <c r="H128" s="102">
        <v>1030.53</v>
      </c>
      <c r="I128" s="7" t="e">
        <f t="shared" si="9"/>
        <v>#DIV/0!</v>
      </c>
    </row>
    <row r="129" spans="2:9" s="96" customFormat="1" ht="30" customHeight="1" x14ac:dyDescent="0.3">
      <c r="B129" s="93"/>
      <c r="C129" s="99"/>
      <c r="D129" s="100">
        <v>4226</v>
      </c>
      <c r="E129" s="101" t="s">
        <v>183</v>
      </c>
      <c r="F129" s="103"/>
      <c r="G129" s="95"/>
      <c r="H129" s="102">
        <v>3493</v>
      </c>
      <c r="I129" s="7" t="e">
        <f t="shared" si="9"/>
        <v>#DIV/0!</v>
      </c>
    </row>
    <row r="130" spans="2:9" ht="30" customHeight="1" x14ac:dyDescent="0.3">
      <c r="B130" s="84"/>
      <c r="C130" s="85"/>
      <c r="D130" s="86">
        <v>4227</v>
      </c>
      <c r="E130" s="92" t="s">
        <v>125</v>
      </c>
      <c r="F130" s="83">
        <v>0</v>
      </c>
      <c r="G130" s="59"/>
      <c r="H130" s="59">
        <v>5077.5600000000004</v>
      </c>
      <c r="I130" s="7" t="e">
        <f t="shared" si="9"/>
        <v>#DIV/0!</v>
      </c>
    </row>
    <row r="131" spans="2:9" ht="30" customHeight="1" x14ac:dyDescent="0.3">
      <c r="B131" s="153">
        <v>4002</v>
      </c>
      <c r="C131" s="155"/>
      <c r="D131" s="156"/>
      <c r="E131" s="116" t="s">
        <v>154</v>
      </c>
      <c r="F131" s="83"/>
      <c r="G131" s="83"/>
      <c r="H131" s="83">
        <f>H132</f>
        <v>358578.60000000003</v>
      </c>
      <c r="I131" s="7"/>
    </row>
    <row r="132" spans="2:9" ht="30" customHeight="1" x14ac:dyDescent="0.3">
      <c r="B132" s="153" t="s">
        <v>193</v>
      </c>
      <c r="C132" s="154"/>
      <c r="D132" s="159"/>
      <c r="E132" s="116" t="s">
        <v>191</v>
      </c>
      <c r="F132" s="83"/>
      <c r="G132" s="83"/>
      <c r="H132" s="83">
        <f>H133</f>
        <v>358578.60000000003</v>
      </c>
      <c r="I132" s="7"/>
    </row>
    <row r="133" spans="2:9" ht="30" customHeight="1" x14ac:dyDescent="0.3">
      <c r="B133" s="84" t="s">
        <v>190</v>
      </c>
      <c r="C133" s="85"/>
      <c r="D133" s="86"/>
      <c r="E133" s="116" t="s">
        <v>192</v>
      </c>
      <c r="F133" s="83">
        <f>F134</f>
        <v>0</v>
      </c>
      <c r="G133" s="83">
        <f t="shared" ref="G133" si="24">G134</f>
        <v>0</v>
      </c>
      <c r="H133" s="83">
        <f>H134</f>
        <v>358578.60000000003</v>
      </c>
      <c r="I133" s="7" t="e">
        <f t="shared" ref="I133:I140" si="25">H133/G133*100</f>
        <v>#DIV/0!</v>
      </c>
    </row>
    <row r="134" spans="2:9" ht="30" customHeight="1" x14ac:dyDescent="0.3">
      <c r="B134" s="84">
        <v>3</v>
      </c>
      <c r="C134" s="85"/>
      <c r="D134" s="86"/>
      <c r="E134" s="116" t="s">
        <v>4</v>
      </c>
      <c r="F134" s="83">
        <f>F135+F139</f>
        <v>0</v>
      </c>
      <c r="G134" s="83">
        <f t="shared" ref="G134" si="26">G135+G139</f>
        <v>0</v>
      </c>
      <c r="H134" s="83">
        <f>H135+H139</f>
        <v>358578.60000000003</v>
      </c>
      <c r="I134" s="7" t="e">
        <f t="shared" si="25"/>
        <v>#DIV/0!</v>
      </c>
    </row>
    <row r="135" spans="2:9" ht="30" customHeight="1" x14ac:dyDescent="0.3">
      <c r="B135" s="84"/>
      <c r="C135" s="85">
        <v>31</v>
      </c>
      <c r="D135" s="86"/>
      <c r="E135" s="116" t="s">
        <v>5</v>
      </c>
      <c r="F135" s="83">
        <f>F136</f>
        <v>0</v>
      </c>
      <c r="G135" s="83">
        <f t="shared" ref="G135" si="27">G136</f>
        <v>0</v>
      </c>
      <c r="H135" s="83">
        <f>H136+H137+H138</f>
        <v>352162.26</v>
      </c>
      <c r="I135" s="7" t="e">
        <f t="shared" si="25"/>
        <v>#DIV/0!</v>
      </c>
    </row>
    <row r="136" spans="2:9" ht="30" customHeight="1" x14ac:dyDescent="0.3">
      <c r="B136" s="84"/>
      <c r="C136" s="85"/>
      <c r="D136" s="86">
        <v>3111</v>
      </c>
      <c r="E136" s="53" t="s">
        <v>39</v>
      </c>
      <c r="F136" s="83">
        <v>0</v>
      </c>
      <c r="G136" s="59"/>
      <c r="H136" s="59">
        <v>284402.15999999997</v>
      </c>
      <c r="I136" s="7" t="e">
        <f t="shared" si="25"/>
        <v>#DIV/0!</v>
      </c>
    </row>
    <row r="137" spans="2:9" ht="30" customHeight="1" x14ac:dyDescent="0.3">
      <c r="B137" s="84"/>
      <c r="C137" s="85"/>
      <c r="D137" s="86">
        <v>3114</v>
      </c>
      <c r="E137" s="53" t="s">
        <v>86</v>
      </c>
      <c r="F137" s="83"/>
      <c r="G137" s="83"/>
      <c r="H137" s="83">
        <v>31816.01</v>
      </c>
      <c r="I137" s="7"/>
    </row>
    <row r="138" spans="2:9" ht="30" customHeight="1" x14ac:dyDescent="0.3">
      <c r="B138" s="84"/>
      <c r="C138" s="85"/>
      <c r="D138" s="86">
        <v>3132</v>
      </c>
      <c r="E138" s="116" t="s">
        <v>159</v>
      </c>
      <c r="F138" s="83"/>
      <c r="G138" s="83"/>
      <c r="H138" s="83">
        <v>35944.089999999997</v>
      </c>
      <c r="I138" s="7"/>
    </row>
    <row r="139" spans="2:9" ht="30" customHeight="1" x14ac:dyDescent="0.3">
      <c r="B139" s="84"/>
      <c r="C139" s="85">
        <v>32</v>
      </c>
      <c r="D139" s="86"/>
      <c r="E139" s="116" t="s">
        <v>11</v>
      </c>
      <c r="F139" s="83">
        <f>F140</f>
        <v>0</v>
      </c>
      <c r="G139" s="83">
        <f t="shared" ref="G139:H139" si="28">G140</f>
        <v>0</v>
      </c>
      <c r="H139" s="83">
        <f t="shared" si="28"/>
        <v>6416.34</v>
      </c>
      <c r="I139" s="7" t="e">
        <f t="shared" si="25"/>
        <v>#DIV/0!</v>
      </c>
    </row>
    <row r="140" spans="2:9" ht="30" customHeight="1" x14ac:dyDescent="0.3">
      <c r="B140" s="84"/>
      <c r="C140" s="85"/>
      <c r="D140" s="86">
        <v>3212</v>
      </c>
      <c r="E140" s="116" t="s">
        <v>160</v>
      </c>
      <c r="F140" s="83">
        <v>0</v>
      </c>
      <c r="G140" s="59"/>
      <c r="H140" s="59">
        <v>6416.34</v>
      </c>
      <c r="I140" s="7" t="e">
        <f t="shared" si="25"/>
        <v>#DIV/0!</v>
      </c>
    </row>
    <row r="143" spans="2:9" x14ac:dyDescent="0.3">
      <c r="B143" s="52"/>
      <c r="C143" s="52"/>
      <c r="D143" s="52"/>
      <c r="E143" s="52"/>
      <c r="F143" s="52"/>
      <c r="G143" s="52"/>
      <c r="H143" s="52"/>
      <c r="I143" s="52"/>
    </row>
    <row r="144" spans="2:9" x14ac:dyDescent="0.3">
      <c r="B144" s="52"/>
      <c r="C144" s="52"/>
      <c r="D144" s="52"/>
      <c r="E144" s="52"/>
      <c r="F144" s="52"/>
      <c r="G144" s="52"/>
      <c r="H144" s="52"/>
      <c r="I144" s="52"/>
    </row>
    <row r="145" spans="2:9" x14ac:dyDescent="0.3">
      <c r="B145" s="52"/>
      <c r="C145" s="52"/>
      <c r="D145" s="52"/>
      <c r="E145" s="52"/>
      <c r="F145" s="52"/>
      <c r="G145" s="52"/>
      <c r="H145" s="52"/>
      <c r="I145" s="52"/>
    </row>
  </sheetData>
  <mergeCells count="22">
    <mergeCell ref="B132:D132"/>
    <mergeCell ref="B131:D131"/>
    <mergeCell ref="B13:D13"/>
    <mergeCell ref="B14:D14"/>
    <mergeCell ref="B15:D15"/>
    <mergeCell ref="B86:D86"/>
    <mergeCell ref="B61:C61"/>
    <mergeCell ref="B65:C65"/>
    <mergeCell ref="B69:C69"/>
    <mergeCell ref="B2:I2"/>
    <mergeCell ref="B25:D25"/>
    <mergeCell ref="B27:D27"/>
    <mergeCell ref="B26:D26"/>
    <mergeCell ref="B8:E8"/>
    <mergeCell ref="B9:E9"/>
    <mergeCell ref="B10:E10"/>
    <mergeCell ref="B4:I4"/>
    <mergeCell ref="B6:E6"/>
    <mergeCell ref="B7:E7"/>
    <mergeCell ref="B16:D16"/>
    <mergeCell ref="B17:D17"/>
    <mergeCell ref="B18:D1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2025-03-05T09:02:26Z</cp:lastPrinted>
  <dcterms:created xsi:type="dcterms:W3CDTF">2022-08-12T12:51:27Z</dcterms:created>
  <dcterms:modified xsi:type="dcterms:W3CDTF">2025-03-05T09:11:46Z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