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vfilipovic\Desktop\"/>
    </mc:Choice>
  </mc:AlternateContent>
  <xr:revisionPtr revIDLastSave="0" documentId="13_ncr:1_{A71AC5B1-C9ED-482A-B373-06908013D4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ŽETAK" sheetId="12" r:id="rId1"/>
    <sheet name="Račun prihoda i rashoda" sheetId="11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8" l="1"/>
  <c r="E6" i="8" s="1"/>
  <c r="F36" i="5"/>
  <c r="F58" i="5"/>
  <c r="F54" i="5"/>
  <c r="D54" i="5"/>
  <c r="E54" i="5"/>
  <c r="C54" i="5"/>
  <c r="H78" i="13"/>
  <c r="I60" i="13"/>
  <c r="I58" i="13"/>
  <c r="I92" i="13"/>
  <c r="G47" i="13"/>
  <c r="G46" i="13" s="1"/>
  <c r="H47" i="13"/>
  <c r="H46" i="13" s="1"/>
  <c r="F47" i="13"/>
  <c r="F46" i="13" s="1"/>
  <c r="H120" i="13"/>
  <c r="H119" i="13" s="1"/>
  <c r="H118" i="13" s="1"/>
  <c r="H117" i="13" s="1"/>
  <c r="H107" i="13"/>
  <c r="H106" i="13" s="1"/>
  <c r="H105" i="13" s="1"/>
  <c r="G90" i="13"/>
  <c r="H90" i="13"/>
  <c r="F90" i="13"/>
  <c r="F89" i="13" s="1"/>
  <c r="H56" i="13"/>
  <c r="J16" i="12"/>
  <c r="C24" i="5"/>
  <c r="C23" i="5"/>
  <c r="C68" i="5"/>
  <c r="C37" i="5"/>
  <c r="C26" i="5"/>
  <c r="C8" i="5"/>
  <c r="C15" i="5"/>
  <c r="G13" i="11"/>
  <c r="G56" i="13"/>
  <c r="G55" i="13" s="1"/>
  <c r="F56" i="13"/>
  <c r="E68" i="5" l="1"/>
  <c r="D37" i="5"/>
  <c r="H115" i="13" l="1"/>
  <c r="H114" i="13" s="1"/>
  <c r="H113" i="13" s="1"/>
  <c r="H111" i="13"/>
  <c r="H110" i="13" s="1"/>
  <c r="H109" i="13" s="1"/>
  <c r="H73" i="13"/>
  <c r="H66" i="13"/>
  <c r="I102" i="13"/>
  <c r="H101" i="13"/>
  <c r="G101" i="13"/>
  <c r="F101" i="13"/>
  <c r="I98" i="13"/>
  <c r="H97" i="13"/>
  <c r="G97" i="13"/>
  <c r="F97" i="13"/>
  <c r="I91" i="13"/>
  <c r="G89" i="13"/>
  <c r="I88" i="13"/>
  <c r="H87" i="13"/>
  <c r="G87" i="13"/>
  <c r="G72" i="13" s="1"/>
  <c r="F87" i="13"/>
  <c r="I81" i="13"/>
  <c r="I80" i="13"/>
  <c r="F78" i="13"/>
  <c r="I70" i="13"/>
  <c r="H69" i="13"/>
  <c r="G69" i="13"/>
  <c r="F69" i="13"/>
  <c r="I67" i="13"/>
  <c r="G66" i="13"/>
  <c r="F66" i="13"/>
  <c r="I63" i="13"/>
  <c r="H62" i="13"/>
  <c r="G62" i="13"/>
  <c r="G61" i="13" s="1"/>
  <c r="G54" i="13" s="1"/>
  <c r="F62" i="13"/>
  <c r="F61" i="13" s="1"/>
  <c r="I59" i="13"/>
  <c r="I57" i="13"/>
  <c r="F55" i="13"/>
  <c r="I52" i="13"/>
  <c r="I51" i="13"/>
  <c r="I50" i="13"/>
  <c r="I49" i="13"/>
  <c r="I48" i="13"/>
  <c r="F45" i="13"/>
  <c r="I44" i="13"/>
  <c r="I43" i="13"/>
  <c r="H42" i="13"/>
  <c r="G42" i="13"/>
  <c r="F42" i="13"/>
  <c r="I41" i="13"/>
  <c r="H40" i="13"/>
  <c r="G40" i="13"/>
  <c r="F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H20" i="13"/>
  <c r="G20" i="13"/>
  <c r="F20" i="13"/>
  <c r="I19" i="13"/>
  <c r="I18" i="13"/>
  <c r="I17" i="13"/>
  <c r="I16" i="13"/>
  <c r="H15" i="13"/>
  <c r="G15" i="13"/>
  <c r="F15" i="13"/>
  <c r="H104" i="13" l="1"/>
  <c r="H103" i="13" s="1"/>
  <c r="F96" i="13"/>
  <c r="F95" i="13" s="1"/>
  <c r="G45" i="13"/>
  <c r="I87" i="13"/>
  <c r="I101" i="13"/>
  <c r="H72" i="13"/>
  <c r="I72" i="13" s="1"/>
  <c r="I90" i="13"/>
  <c r="H96" i="13"/>
  <c r="H95" i="13" s="1"/>
  <c r="H94" i="13" s="1"/>
  <c r="I47" i="13"/>
  <c r="I56" i="13"/>
  <c r="F54" i="13"/>
  <c r="H55" i="13"/>
  <c r="I55" i="13" s="1"/>
  <c r="G96" i="13"/>
  <c r="G95" i="13" s="1"/>
  <c r="F72" i="13"/>
  <c r="F71" i="13" s="1"/>
  <c r="F65" i="13"/>
  <c r="F64" i="13" s="1"/>
  <c r="G71" i="13"/>
  <c r="H14" i="13"/>
  <c r="H13" i="13" s="1"/>
  <c r="I78" i="13"/>
  <c r="H45" i="13"/>
  <c r="G65" i="13"/>
  <c r="G64" i="13" s="1"/>
  <c r="H89" i="13"/>
  <c r="I89" i="13" s="1"/>
  <c r="I97" i="13"/>
  <c r="I62" i="13"/>
  <c r="I66" i="13"/>
  <c r="H65" i="13"/>
  <c r="H61" i="13"/>
  <c r="I61" i="13" s="1"/>
  <c r="I69" i="13"/>
  <c r="I20" i="13"/>
  <c r="I40" i="13"/>
  <c r="I42" i="13"/>
  <c r="F14" i="13"/>
  <c r="F13" i="13" s="1"/>
  <c r="F12" i="13" s="1"/>
  <c r="I15" i="13"/>
  <c r="G14" i="13"/>
  <c r="G13" i="13" s="1"/>
  <c r="F26" i="5"/>
  <c r="F68" i="5"/>
  <c r="C31" i="5"/>
  <c r="F8" i="5"/>
  <c r="J94" i="11"/>
  <c r="G87" i="11"/>
  <c r="I46" i="13" l="1"/>
  <c r="G12" i="13"/>
  <c r="H12" i="13"/>
  <c r="H71" i="13"/>
  <c r="I71" i="13" s="1"/>
  <c r="F53" i="13"/>
  <c r="F11" i="13" s="1"/>
  <c r="F10" i="13" s="1"/>
  <c r="G53" i="13"/>
  <c r="I96" i="13"/>
  <c r="I95" i="13"/>
  <c r="I65" i="13"/>
  <c r="H54" i="13"/>
  <c r="I54" i="13" s="1"/>
  <c r="H64" i="13"/>
  <c r="I64" i="13" s="1"/>
  <c r="I45" i="13"/>
  <c r="I14" i="13"/>
  <c r="G11" i="13" l="1"/>
  <c r="G10" i="13" s="1"/>
  <c r="H53" i="13"/>
  <c r="I13" i="13"/>
  <c r="I12" i="13"/>
  <c r="L14" i="12"/>
  <c r="I53" i="13" l="1"/>
  <c r="H11" i="13"/>
  <c r="I11" i="13" l="1"/>
  <c r="H10" i="13"/>
  <c r="I10" i="13" s="1"/>
  <c r="I12" i="12"/>
  <c r="C7" i="8" l="1"/>
  <c r="F53" i="5" l="1"/>
  <c r="E63" i="5"/>
  <c r="D63" i="5"/>
  <c r="C63" i="5"/>
  <c r="F63" i="5"/>
  <c r="C49" i="5"/>
  <c r="C36" i="5"/>
  <c r="F37" i="5"/>
  <c r="F24" i="5"/>
  <c r="F23" i="5" s="1"/>
  <c r="J87" i="11" l="1"/>
  <c r="H13" i="11"/>
  <c r="I13" i="11"/>
  <c r="J13" i="11"/>
  <c r="G15" i="11"/>
  <c r="G12" i="11" s="1"/>
  <c r="G17" i="11"/>
  <c r="L18" i="11"/>
  <c r="K18" i="11"/>
  <c r="H8" i="8" l="1"/>
  <c r="G8" i="8"/>
  <c r="L13" i="12"/>
  <c r="L10" i="12"/>
  <c r="L46" i="11" l="1"/>
  <c r="L47" i="11"/>
  <c r="L48" i="11"/>
  <c r="L50" i="11"/>
  <c r="L53" i="11"/>
  <c r="L54" i="11"/>
  <c r="L55" i="11"/>
  <c r="L57" i="11"/>
  <c r="L58" i="11"/>
  <c r="L59" i="11"/>
  <c r="L60" i="11"/>
  <c r="L61" i="11"/>
  <c r="L62" i="11"/>
  <c r="L64" i="11"/>
  <c r="L65" i="11"/>
  <c r="L66" i="11"/>
  <c r="L67" i="11"/>
  <c r="L68" i="11"/>
  <c r="L69" i="11"/>
  <c r="L70" i="11"/>
  <c r="L72" i="11"/>
  <c r="L73" i="11"/>
  <c r="L74" i="11"/>
  <c r="L77" i="11"/>
  <c r="L80" i="11"/>
  <c r="L83" i="11"/>
  <c r="L84" i="11"/>
  <c r="L88" i="11"/>
  <c r="L89" i="11"/>
  <c r="L91" i="11"/>
  <c r="L93" i="11"/>
  <c r="L95" i="11"/>
  <c r="L16" i="11"/>
  <c r="L19" i="11"/>
  <c r="L22" i="11"/>
  <c r="L25" i="11"/>
  <c r="L27" i="11"/>
  <c r="L28" i="11"/>
  <c r="L31" i="11"/>
  <c r="L32" i="11"/>
  <c r="L36" i="11"/>
  <c r="K46" i="11"/>
  <c r="K47" i="11"/>
  <c r="K48" i="11"/>
  <c r="K50" i="11"/>
  <c r="K53" i="11"/>
  <c r="K54" i="11"/>
  <c r="K55" i="11"/>
  <c r="K57" i="11"/>
  <c r="K58" i="11"/>
  <c r="K59" i="11"/>
  <c r="K60" i="11"/>
  <c r="K61" i="11"/>
  <c r="K62" i="11"/>
  <c r="K64" i="11"/>
  <c r="K65" i="11"/>
  <c r="K66" i="11"/>
  <c r="K67" i="11"/>
  <c r="K68" i="11"/>
  <c r="K69" i="11"/>
  <c r="K70" i="11"/>
  <c r="K72" i="11"/>
  <c r="K73" i="11"/>
  <c r="K74" i="11"/>
  <c r="K77" i="11"/>
  <c r="K80" i="11"/>
  <c r="K83" i="11"/>
  <c r="K84" i="11"/>
  <c r="K88" i="11"/>
  <c r="K89" i="11"/>
  <c r="K91" i="11"/>
  <c r="K93" i="11"/>
  <c r="K95" i="11"/>
  <c r="K19" i="11"/>
  <c r="K22" i="11"/>
  <c r="K25" i="11"/>
  <c r="K27" i="11"/>
  <c r="K28" i="11"/>
  <c r="K31" i="11"/>
  <c r="K32" i="11"/>
  <c r="K36" i="11"/>
  <c r="K16" i="11"/>
  <c r="J15" i="12"/>
  <c r="I15" i="12"/>
  <c r="H15" i="12"/>
  <c r="G15" i="12"/>
  <c r="K14" i="12"/>
  <c r="K13" i="12"/>
  <c r="J12" i="12"/>
  <c r="H12" i="12"/>
  <c r="G12" i="12"/>
  <c r="K10" i="12"/>
  <c r="H9" i="5"/>
  <c r="H10" i="5"/>
  <c r="H12" i="5"/>
  <c r="H13" i="5"/>
  <c r="H16" i="5"/>
  <c r="H17" i="5"/>
  <c r="H20" i="5"/>
  <c r="H21" i="5"/>
  <c r="H22" i="5"/>
  <c r="H25" i="5"/>
  <c r="H29" i="5"/>
  <c r="H32" i="5"/>
  <c r="H33" i="5"/>
  <c r="H34" i="5"/>
  <c r="H38" i="5"/>
  <c r="H39" i="5"/>
  <c r="H40" i="5"/>
  <c r="H41" i="5"/>
  <c r="H42" i="5"/>
  <c r="H43" i="5"/>
  <c r="H44" i="5"/>
  <c r="H46" i="5"/>
  <c r="H47" i="5"/>
  <c r="H50" i="5"/>
  <c r="H51" i="5"/>
  <c r="H52" i="5"/>
  <c r="H55" i="5"/>
  <c r="H56" i="5"/>
  <c r="H57" i="5"/>
  <c r="H60" i="5"/>
  <c r="H61" i="5"/>
  <c r="H66" i="5"/>
  <c r="H70" i="5"/>
  <c r="H71" i="5"/>
  <c r="H72" i="5"/>
  <c r="G9" i="5"/>
  <c r="G10" i="5"/>
  <c r="G12" i="5"/>
  <c r="G13" i="5"/>
  <c r="G16" i="5"/>
  <c r="G17" i="5"/>
  <c r="G20" i="5"/>
  <c r="G21" i="5"/>
  <c r="G22" i="5"/>
  <c r="G25" i="5"/>
  <c r="G29" i="5"/>
  <c r="G32" i="5"/>
  <c r="G33" i="5"/>
  <c r="G34" i="5"/>
  <c r="G37" i="5"/>
  <c r="G38" i="5"/>
  <c r="G39" i="5"/>
  <c r="G40" i="5"/>
  <c r="G41" i="5"/>
  <c r="G42" i="5"/>
  <c r="G43" i="5"/>
  <c r="G44" i="5"/>
  <c r="G46" i="5"/>
  <c r="G47" i="5"/>
  <c r="G50" i="5"/>
  <c r="G51" i="5"/>
  <c r="G52" i="5"/>
  <c r="G55" i="5"/>
  <c r="G56" i="5"/>
  <c r="G57" i="5"/>
  <c r="G60" i="5"/>
  <c r="G61" i="5"/>
  <c r="G66" i="5"/>
  <c r="G70" i="5"/>
  <c r="G71" i="5"/>
  <c r="G72" i="5"/>
  <c r="L15" i="12" l="1"/>
  <c r="L12" i="12"/>
  <c r="G16" i="12"/>
  <c r="I16" i="12"/>
  <c r="H16" i="12"/>
  <c r="K15" i="12"/>
  <c r="K12" i="12"/>
  <c r="L16" i="12" l="1"/>
  <c r="K16" i="12"/>
  <c r="D7" i="8" l="1"/>
  <c r="D6" i="8" s="1"/>
  <c r="F7" i="8"/>
  <c r="F6" i="8" s="1"/>
  <c r="C6" i="8"/>
  <c r="I94" i="11"/>
  <c r="L94" i="11" s="1"/>
  <c r="H94" i="11"/>
  <c r="G94" i="11"/>
  <c r="K94" i="11" s="1"/>
  <c r="J92" i="11"/>
  <c r="L92" i="11" s="1"/>
  <c r="H92" i="11"/>
  <c r="G92" i="11"/>
  <c r="I87" i="11"/>
  <c r="I86" i="11" s="1"/>
  <c r="H87" i="11"/>
  <c r="J82" i="11"/>
  <c r="I82" i="11"/>
  <c r="I81" i="11" s="1"/>
  <c r="H82" i="11"/>
  <c r="H81" i="11" s="1"/>
  <c r="G82" i="11"/>
  <c r="G81" i="11"/>
  <c r="J79" i="11"/>
  <c r="J78" i="11" s="1"/>
  <c r="I79" i="11"/>
  <c r="I78" i="11" s="1"/>
  <c r="H79" i="11"/>
  <c r="H78" i="11" s="1"/>
  <c r="G79" i="11"/>
  <c r="J76" i="11"/>
  <c r="I76" i="11"/>
  <c r="H76" i="11"/>
  <c r="G76" i="11"/>
  <c r="J75" i="11"/>
  <c r="I75" i="11"/>
  <c r="H75" i="11"/>
  <c r="J71" i="11"/>
  <c r="I71" i="11"/>
  <c r="H71" i="11"/>
  <c r="G71" i="11"/>
  <c r="J63" i="11"/>
  <c r="I63" i="11"/>
  <c r="H63" i="11"/>
  <c r="G63" i="11"/>
  <c r="J56" i="11"/>
  <c r="I56" i="11"/>
  <c r="H56" i="11"/>
  <c r="G56" i="11"/>
  <c r="J52" i="11"/>
  <c r="I52" i="11"/>
  <c r="H52" i="11"/>
  <c r="G52" i="11"/>
  <c r="J49" i="11"/>
  <c r="I49" i="11"/>
  <c r="H49" i="11"/>
  <c r="G49" i="11"/>
  <c r="K49" i="11" s="1"/>
  <c r="J45" i="11"/>
  <c r="I45" i="11"/>
  <c r="I44" i="11" s="1"/>
  <c r="H45" i="11"/>
  <c r="G45" i="11"/>
  <c r="J35" i="11"/>
  <c r="I35" i="11"/>
  <c r="I34" i="11" s="1"/>
  <c r="I33" i="11" s="1"/>
  <c r="H35" i="11"/>
  <c r="H34" i="11" s="1"/>
  <c r="H33" i="11" s="1"/>
  <c r="G35" i="11"/>
  <c r="G34" i="11" s="1"/>
  <c r="G33" i="11" s="1"/>
  <c r="J34" i="11"/>
  <c r="J33" i="11" s="1"/>
  <c r="J30" i="11"/>
  <c r="I30" i="11"/>
  <c r="I29" i="11" s="1"/>
  <c r="I11" i="11" s="1"/>
  <c r="H30" i="11"/>
  <c r="H29" i="11" s="1"/>
  <c r="G30" i="11"/>
  <c r="G29" i="11" s="1"/>
  <c r="J26" i="11"/>
  <c r="I26" i="11"/>
  <c r="H26" i="11"/>
  <c r="G26" i="11"/>
  <c r="J24" i="11"/>
  <c r="I24" i="11"/>
  <c r="I23" i="11" s="1"/>
  <c r="H24" i="11"/>
  <c r="G24" i="11"/>
  <c r="J21" i="11"/>
  <c r="I21" i="11"/>
  <c r="I20" i="11" s="1"/>
  <c r="H21" i="11"/>
  <c r="H20" i="11" s="1"/>
  <c r="G21" i="11"/>
  <c r="G20" i="11" s="1"/>
  <c r="J17" i="11"/>
  <c r="I17" i="11"/>
  <c r="H17" i="11"/>
  <c r="J15" i="11"/>
  <c r="J12" i="11" s="1"/>
  <c r="I15" i="11"/>
  <c r="I12" i="11" s="1"/>
  <c r="H15" i="11"/>
  <c r="H12" i="11" s="1"/>
  <c r="H54" i="5"/>
  <c r="L75" i="11" l="1"/>
  <c r="L76" i="11"/>
  <c r="G23" i="11"/>
  <c r="L71" i="11"/>
  <c r="L49" i="11"/>
  <c r="L26" i="11"/>
  <c r="H51" i="11"/>
  <c r="H44" i="11"/>
  <c r="H23" i="11"/>
  <c r="K92" i="11"/>
  <c r="K79" i="11"/>
  <c r="J51" i="11"/>
  <c r="H6" i="8"/>
  <c r="L63" i="11"/>
  <c r="L56" i="11"/>
  <c r="I51" i="11"/>
  <c r="I43" i="11" s="1"/>
  <c r="L52" i="11"/>
  <c r="L45" i="11"/>
  <c r="G6" i="8"/>
  <c r="H7" i="8"/>
  <c r="G7" i="8"/>
  <c r="G54" i="5"/>
  <c r="C53" i="5"/>
  <c r="G53" i="5" s="1"/>
  <c r="K76" i="11"/>
  <c r="L21" i="11"/>
  <c r="K33" i="11"/>
  <c r="L33" i="11"/>
  <c r="K34" i="11"/>
  <c r="L34" i="11"/>
  <c r="K35" i="11"/>
  <c r="L35" i="11"/>
  <c r="L78" i="11"/>
  <c r="L79" i="11"/>
  <c r="J86" i="11"/>
  <c r="J85" i="11" s="1"/>
  <c r="L87" i="11"/>
  <c r="G86" i="11"/>
  <c r="K87" i="11"/>
  <c r="K82" i="11"/>
  <c r="J81" i="11"/>
  <c r="L81" i="11" s="1"/>
  <c r="L82" i="11"/>
  <c r="G78" i="11"/>
  <c r="K78" i="11" s="1"/>
  <c r="G75" i="11"/>
  <c r="K75" i="11" s="1"/>
  <c r="K71" i="11"/>
  <c r="K63" i="11"/>
  <c r="K56" i="11"/>
  <c r="G51" i="11"/>
  <c r="K52" i="11"/>
  <c r="J44" i="11"/>
  <c r="L44" i="11" s="1"/>
  <c r="G44" i="11"/>
  <c r="K45" i="11"/>
  <c r="J29" i="11"/>
  <c r="L29" i="11" s="1"/>
  <c r="L30" i="11"/>
  <c r="K30" i="11"/>
  <c r="K26" i="11"/>
  <c r="J23" i="11"/>
  <c r="L23" i="11" s="1"/>
  <c r="L24" i="11"/>
  <c r="K24" i="11"/>
  <c r="K21" i="11"/>
  <c r="J20" i="11"/>
  <c r="K20" i="11" s="1"/>
  <c r="L17" i="11"/>
  <c r="K17" i="11"/>
  <c r="L12" i="11"/>
  <c r="K12" i="11"/>
  <c r="L15" i="11"/>
  <c r="K15" i="11"/>
  <c r="I85" i="11"/>
  <c r="I10" i="11"/>
  <c r="H86" i="11"/>
  <c r="H85" i="11" s="1"/>
  <c r="H11" i="11"/>
  <c r="H10" i="11" s="1"/>
  <c r="I42" i="11" l="1"/>
  <c r="H43" i="11"/>
  <c r="H42" i="11" s="1"/>
  <c r="K51" i="11"/>
  <c r="L51" i="11"/>
  <c r="L20" i="11"/>
  <c r="J11" i="11"/>
  <c r="L11" i="11" s="1"/>
  <c r="L85" i="11"/>
  <c r="L86" i="11"/>
  <c r="G85" i="11"/>
  <c r="K86" i="11"/>
  <c r="K81" i="11"/>
  <c r="J43" i="11"/>
  <c r="K44" i="11"/>
  <c r="G43" i="11"/>
  <c r="G11" i="11"/>
  <c r="G10" i="11" s="1"/>
  <c r="K29" i="11"/>
  <c r="K23" i="11"/>
  <c r="J10" i="11"/>
  <c r="D68" i="5"/>
  <c r="D67" i="5" s="1"/>
  <c r="H68" i="5"/>
  <c r="C67" i="5"/>
  <c r="E67" i="5"/>
  <c r="D59" i="5"/>
  <c r="D58" i="5" s="1"/>
  <c r="E59" i="5"/>
  <c r="E58" i="5" s="1"/>
  <c r="F59" i="5"/>
  <c r="C59" i="5"/>
  <c r="C58" i="5" s="1"/>
  <c r="E53" i="5"/>
  <c r="H53" i="5" s="1"/>
  <c r="D53" i="5"/>
  <c r="D49" i="5"/>
  <c r="D48" i="5" s="1"/>
  <c r="E49" i="5"/>
  <c r="E48" i="5" s="1"/>
  <c r="F49" i="5"/>
  <c r="C48" i="5"/>
  <c r="D45" i="5"/>
  <c r="E45" i="5"/>
  <c r="F45" i="5"/>
  <c r="C45" i="5"/>
  <c r="G36" i="5"/>
  <c r="D36" i="5"/>
  <c r="E37" i="5"/>
  <c r="D31" i="5"/>
  <c r="D30" i="5" s="1"/>
  <c r="E31" i="5"/>
  <c r="E30" i="5" s="1"/>
  <c r="F31" i="5"/>
  <c r="C30" i="5"/>
  <c r="G45" i="5" l="1"/>
  <c r="H45" i="5"/>
  <c r="G42" i="11"/>
  <c r="E36" i="5"/>
  <c r="H36" i="5" s="1"/>
  <c r="H37" i="5"/>
  <c r="F67" i="5"/>
  <c r="H67" i="5" s="1"/>
  <c r="H58" i="5"/>
  <c r="H59" i="5"/>
  <c r="F48" i="5"/>
  <c r="G48" i="5" s="1"/>
  <c r="H49" i="5"/>
  <c r="G49" i="5"/>
  <c r="C35" i="5"/>
  <c r="G68" i="5"/>
  <c r="G59" i="5"/>
  <c r="F30" i="5"/>
  <c r="H31" i="5"/>
  <c r="G31" i="5"/>
  <c r="K85" i="11"/>
  <c r="J42" i="11"/>
  <c r="L42" i="11" s="1"/>
  <c r="L43" i="11"/>
  <c r="K43" i="11"/>
  <c r="K11" i="11"/>
  <c r="L10" i="11"/>
  <c r="K10" i="11"/>
  <c r="D35" i="5"/>
  <c r="D24" i="5"/>
  <c r="D23" i="5" s="1"/>
  <c r="E24" i="5"/>
  <c r="E23" i="5" s="1"/>
  <c r="D19" i="5"/>
  <c r="D18" i="5" s="1"/>
  <c r="E19" i="5"/>
  <c r="E18" i="5" s="1"/>
  <c r="F19" i="5"/>
  <c r="C19" i="5"/>
  <c r="D15" i="5"/>
  <c r="D14" i="5" s="1"/>
  <c r="E15" i="5"/>
  <c r="E14" i="5" s="1"/>
  <c r="F15" i="5"/>
  <c r="D11" i="5"/>
  <c r="E11" i="5"/>
  <c r="F11" i="5"/>
  <c r="C11" i="5"/>
  <c r="H11" i="5" l="1"/>
  <c r="G11" i="5"/>
  <c r="H15" i="5"/>
  <c r="F14" i="5"/>
  <c r="H14" i="5" s="1"/>
  <c r="H30" i="5"/>
  <c r="E35" i="5"/>
  <c r="G67" i="5"/>
  <c r="G58" i="5"/>
  <c r="H48" i="5"/>
  <c r="F35" i="5"/>
  <c r="G30" i="5"/>
  <c r="H23" i="5"/>
  <c r="H24" i="5"/>
  <c r="F18" i="5"/>
  <c r="H18" i="5" s="1"/>
  <c r="H19" i="5"/>
  <c r="G23" i="5"/>
  <c r="G24" i="5"/>
  <c r="C18" i="5"/>
  <c r="G19" i="5"/>
  <c r="C14" i="5"/>
  <c r="G15" i="5"/>
  <c r="K42" i="11"/>
  <c r="D8" i="5"/>
  <c r="D7" i="5" s="1"/>
  <c r="D6" i="5" s="1"/>
  <c r="E8" i="5"/>
  <c r="E7" i="5" s="1"/>
  <c r="E6" i="5" s="1"/>
  <c r="C7" i="5"/>
  <c r="C6" i="5" l="1"/>
  <c r="G14" i="5"/>
  <c r="H35" i="5"/>
  <c r="G35" i="5"/>
  <c r="G18" i="5"/>
  <c r="G8" i="5"/>
  <c r="H8" i="5"/>
  <c r="F7" i="5"/>
  <c r="G7" i="5" l="1"/>
  <c r="F6" i="5"/>
  <c r="H7" i="5"/>
  <c r="H6" i="5" l="1"/>
  <c r="G6" i="5"/>
</calcChain>
</file>

<file path=xl/sharedStrings.xml><?xml version="1.0" encoding="utf-8"?>
<sst xmlns="http://schemas.openxmlformats.org/spreadsheetml/2006/main" count="410" uniqueCount="205">
  <si>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</si>
  <si>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</si>
  <si>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</si>
  <si>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</si>
  <si>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</si>
  <si>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</si>
  <si>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</si>
  <si>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</si>
  <si>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</si>
  <si>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</si>
  <si>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</si>
  <si>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</si>
  <si>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</si>
  <si>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</si>
  <si>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</si>
  <si>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</si>
  <si>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</si>
  <si>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</si>
  <si>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</si>
  <si>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</si>
  <si>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</si>
  <si>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</si>
  <si>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</si>
  <si>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</si>
  <si>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</si>
  <si>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</si>
  <si>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Prihodi od prodaje nefinancijske imovine</t>
  </si>
  <si>
    <t>Prihodi od prodaje proizvedene dugotrajne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</si>
  <si>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</si>
  <si>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</si>
  <si>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</si>
  <si>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</si>
  <si>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</si>
  <si>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</si>
  <si>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</si>
  <si>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</si>
  <si>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</si>
  <si>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</si>
  <si>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</si>
  <si>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</si>
  <si>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</si>
  <si>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</si>
  <si>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</si>
  <si>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</si>
  <si>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</si>
  <si>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</si>
  <si>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</si>
  <si>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</si>
  <si>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</si>
  <si>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</si>
  <si>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</si>
  <si>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</si>
  <si>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</si>
  <si>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</si>
  <si>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</si>
  <si>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</si>
  <si>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</si>
  <si>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</si>
  <si>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</si>
  <si>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</si>
  <si>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</si>
  <si>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</si>
  <si>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</si>
  <si>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</si>
  <si>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</si>
  <si>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</si>
  <si>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</si>
  <si>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</si>
  <si>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</si>
  <si>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</si>
  <si>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Pomoći od izvanproračunskih korisnika</t>
  </si>
  <si>
    <t>Tekuće pomoći od izvanproračunskih korisnika</t>
  </si>
  <si>
    <t>Prijenosi između prpračunskih korisnika</t>
  </si>
  <si>
    <t>Kapitalni prijenosi između proračunskih korisnika</t>
  </si>
  <si>
    <t xml:space="preserve"> Prihodi od upravnih i administrativnih pristojbi, pristojbi po posebnim propisimai naknada</t>
  </si>
  <si>
    <t>Prihodi po posebnim propisima</t>
  </si>
  <si>
    <t>Ostali nespomenuti prihodi</t>
  </si>
  <si>
    <t>Prihodi od pruženih usluga</t>
  </si>
  <si>
    <t xml:space="preserve">Donacija od pravnih i fizičkih osoba izvan općeg proračuna </t>
  </si>
  <si>
    <t>Tekuće donacije</t>
  </si>
  <si>
    <t>Kapitalne donacije</t>
  </si>
  <si>
    <t>Prihodi iz nadležnog proračuna</t>
  </si>
  <si>
    <t>Prihodi iz nadležnog proračuna za financiranje redovne djelatnosti proračunskih korisnika</t>
  </si>
  <si>
    <t>Prihodi iz nadležnog prračuna za financiranje redovne djelatnosti</t>
  </si>
  <si>
    <t>Prihodi iz nadležnog prračuna za financiranje rashoda za nabavu nefinancijske imovine</t>
  </si>
  <si>
    <t>Plaće za posebne uvjete rada</t>
  </si>
  <si>
    <t>Ostali rashodi za zaposlene</t>
  </si>
  <si>
    <t>Doprinosi na plaće</t>
  </si>
  <si>
    <t>Doprinosi za mirovinsko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</si>
  <si>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</si>
  <si>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</si>
  <si>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</si>
  <si>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</si>
  <si>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</si>
  <si>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</si>
  <si>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</si>
  <si>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Sitan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</si>
  <si>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</si>
  <si>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</si>
  <si>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</si>
  <si>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</si>
  <si>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</si>
  <si>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</si>
  <si>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</si>
  <si>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</si>
  <si>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Ostale usluge</t>
  </si>
  <si>
    <t>Ostali nespomenuti rashodi poslovanja</t>
  </si>
  <si>
    <t>Naknade za rad predstavničkih i izvršnih tijela</t>
  </si>
  <si>
    <t>Premije osiguranja</t>
  </si>
  <si>
    <t>Pristojbe i naknade</t>
  </si>
  <si>
    <t>Financijski rashodi</t>
  </si>
  <si>
    <t>Ostali financijski rashodi</t>
  </si>
  <si>
    <t>Bankarske usluge i platni promet</t>
  </si>
  <si>
    <t>Prijenosi između proračun.korisnika istog proračuna</t>
  </si>
  <si>
    <t>Tekući prijenosi između pror.korisnika istog proračuna</t>
  </si>
  <si>
    <t>Pomoći dane u inozemstvu i unutar općeg proračuna</t>
  </si>
  <si>
    <t>Naknade građanima i kućanstvima na temelju 
osiguranja i druge naknade</t>
  </si>
  <si>
    <t>Ostale naknade građanima i kućanstvima iz prpračuna</t>
  </si>
  <si>
    <t>Naknade građanima i kućanstvima u novcu</t>
  </si>
  <si>
    <t>Naknade građanima i kućanstvima u naravi</t>
  </si>
  <si>
    <t>Rashodi za nabavu proizvedene dugotrajne imovine</t>
  </si>
  <si>
    <t>Postrojenja i oprema</t>
  </si>
  <si>
    <t>Uredska oprema i namještaj</t>
  </si>
  <si>
    <t>Komunikacijska oprema</t>
  </si>
  <si>
    <t>Uređaji, strojevi i oprema za ostale namjene</t>
  </si>
  <si>
    <t>Prijevozna sredstva</t>
  </si>
  <si>
    <t>Prijevozna sredstva u cestovnom prometu</t>
  </si>
  <si>
    <t>Rashodi za dodatna ulaganja na nefinancijskoj imovini</t>
  </si>
  <si>
    <t>Dodatna ulaganja na postrojenjima i opreme</t>
  </si>
  <si>
    <t>67 Prihodi za financiranje rashoda poslovanja</t>
  </si>
  <si>
    <t>66 Ostali prihodi</t>
  </si>
  <si>
    <t>4 Prihodi za posebne namjene</t>
  </si>
  <si>
    <t>43 Prihodi za posebne namjene</t>
  </si>
  <si>
    <t>5 Ostale pomoći</t>
  </si>
  <si>
    <t>52 Ostale pomoći</t>
  </si>
  <si>
    <t>63 Pomoći iz inozemstva i od subjekata unutar općeg proračuna</t>
  </si>
  <si>
    <t>61 Donacije</t>
  </si>
  <si>
    <t>65 Prihodi od administ.pristojbi po posebnim propisima</t>
  </si>
  <si>
    <t>31 Rashodi za zaposlene</t>
  </si>
  <si>
    <t>32 Materijalni rashodi</t>
  </si>
  <si>
    <t>34 Financijski rashodi</t>
  </si>
  <si>
    <t xml:space="preserve">37 Naknade građanima i kućanstvima </t>
  </si>
  <si>
    <t xml:space="preserve">45 Rashodi za dodatna ulaganja </t>
  </si>
  <si>
    <t>42 Rashodi za nabavu nefin.imovine</t>
  </si>
  <si>
    <t>6 Donacije</t>
  </si>
  <si>
    <t>10 Socijalna zaštita</t>
  </si>
  <si>
    <t>107 Socijalna pomoć stanovništvu koje nije obuhvaćeno socijalnim programima</t>
  </si>
  <si>
    <t>109 Aktivnosti socijalne zaštite koje nisu 
drugdje svrstane</t>
  </si>
  <si>
    <t xml:space="preserve">Razdjel: 086 Ministarstvo rada, mirovinskoga sustava, obitelji i socijalne politike     </t>
  </si>
  <si>
    <t>Glava: 60 Proračunski korisnici u socijalnoj skrbi</t>
  </si>
  <si>
    <t>Ustanova: 410 Centar za pružanje usluga u zajednici Zagreb-Dugave</t>
  </si>
  <si>
    <t>UKUPNI RASHODI</t>
  </si>
  <si>
    <t>Skrb za socijalno osjetljive skupine</t>
  </si>
  <si>
    <t>A 734190</t>
  </si>
  <si>
    <t>Skrb za djecu i mladež s poremećajima u ponašanju</t>
  </si>
  <si>
    <t>IF 11</t>
  </si>
  <si>
    <t>Proračunski rashodi</t>
  </si>
  <si>
    <t>Doprinosi za zdravstveno osiguranje</t>
  </si>
  <si>
    <t>Naknada za prijevoz, za rad na terenu i odvojeni život</t>
  </si>
  <si>
    <t>Sitni inventar i auto gume</t>
  </si>
  <si>
    <t>Naknade građanima i kućanstvima na temelju osiguranja i druge naknade</t>
  </si>
  <si>
    <t>IF 43</t>
  </si>
  <si>
    <t>Ostali rashodi za posebne namjene</t>
  </si>
  <si>
    <t>A 797010</t>
  </si>
  <si>
    <t>IF 31</t>
  </si>
  <si>
    <t>Vlastiti rashodi</t>
  </si>
  <si>
    <t>Skrb za djecu i mladež s poremećajima u ponašanju (ostali izvori financiranja)</t>
  </si>
  <si>
    <t>IF 52</t>
  </si>
  <si>
    <t>IF 61</t>
  </si>
  <si>
    <t>Ostale pomoći</t>
  </si>
  <si>
    <t>Donacije</t>
  </si>
  <si>
    <t>II.  POSEBNI DIO</t>
  </si>
  <si>
    <t>Ravnatelj:</t>
  </si>
  <si>
    <t>Božo Vrkljan dipl.soc.radnik</t>
  </si>
  <si>
    <t>Tekući prijenosi između proračunskih korisnika</t>
  </si>
  <si>
    <t>Pomoći od međunarodnih org.te institucija i tijela EU</t>
  </si>
  <si>
    <t>Tekuće pomoći od institucija i tijela EU</t>
  </si>
  <si>
    <t>Sportska i glazbena oprema</t>
  </si>
  <si>
    <t>581 Mehanizam za oporavak i otpornost</t>
  </si>
  <si>
    <t>IF 581</t>
  </si>
  <si>
    <t>Razvoj socijalnih usluga u zajednici-NPOO</t>
  </si>
  <si>
    <t>Mehanizam za oporavak i otpornost</t>
  </si>
  <si>
    <t>T 797014</t>
  </si>
  <si>
    <t>IZVORNI PLAN 
2025.</t>
  </si>
  <si>
    <t>TEKUĆI PLAN 
2025.</t>
  </si>
  <si>
    <t xml:space="preserve">OSTVARENJE/IZVRŠENJE 
2024. </t>
  </si>
  <si>
    <t xml:space="preserve">OSTVARENJE/IZVRŠENJE 
2025. </t>
  </si>
  <si>
    <t>IZVORNI PLAN
2025.</t>
  </si>
  <si>
    <t>TEKUĆI PLAN
 2025.</t>
  </si>
  <si>
    <t>IZVORNI PLAN 2025.</t>
  </si>
  <si>
    <t>TEKUĆI PLAN 2025.</t>
  </si>
  <si>
    <t>IZVORNI PLAN ILI REBALANS 2025.*</t>
  </si>
  <si>
    <t>TEKUĆI PLAN 2025.*</t>
  </si>
  <si>
    <t xml:space="preserve">67 Prihod za financiranje rashoda poslovanja </t>
  </si>
  <si>
    <t>Podizanje kvalitet i dostupnosti socijalne usluge</t>
  </si>
  <si>
    <t>K 618391</t>
  </si>
  <si>
    <t>Hitne intervencije u sustavu socijalne skrbi</t>
  </si>
  <si>
    <t>K 792000</t>
  </si>
  <si>
    <t>Obnova voznog parka</t>
  </si>
  <si>
    <t>GODIŠNJI IZVJEŠTAJ O IZVRŠENJU FINANCIJSKOG PLANA CENTRA ZA PRUŽANJE USLUGA U ZAJEDNICI ZAGREB-DUGAVE
ZA 2025. GODINE</t>
  </si>
  <si>
    <t xml:space="preserve">OSTVARENJE/ IZVRŠENJE 
2024. </t>
  </si>
  <si>
    <t xml:space="preserve">OSTVARENJE/ IZVRŠENJE 
2025. </t>
  </si>
  <si>
    <t xml:space="preserve"> IZVRŠENJE 
2024. </t>
  </si>
  <si>
    <t xml:space="preserve"> IZVRŠENJE 
2025. </t>
  </si>
  <si>
    <t>K 618350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</si>
</sst>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2"/>
      <color theme="1"/>
      <name val="Times New Roman"/>
      <family val="1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50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3" fontId="6" fillId="0" borderId="3" xfId="0" applyNumberFormat="1" applyFont="1" applyBorder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wrapText="1" indent="1"/>
    </xf>
    <xf numFmtId="0" fontId="8" fillId="2" borderId="3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0" fillId="0" borderId="3" xfId="0" applyBorder="1"/>
    <xf numFmtId="0" fontId="14" fillId="0" borderId="5" xfId="0" applyFont="1" applyBorder="1" applyAlignment="1">
      <alignment horizontal="right" vertical="center"/>
    </xf>
    <xf numFmtId="0" fontId="15" fillId="0" borderId="0" xfId="0" applyFont="1" applyAlignment="1">
      <alignment vertical="top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3" xfId="0" quotePrefix="1" applyFont="1" applyBorder="1" applyAlignment="1">
      <alignment horizontal="center" vertical="center" wrapText="1"/>
    </xf>
    <xf numFmtId="0" fontId="16" fillId="0" borderId="3" xfId="0" quotePrefix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3" borderId="3" xfId="0" quotePrefix="1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7" fillId="3" borderId="3" xfId="0" applyFont="1" applyFill="1" applyBorder="1" applyAlignment="1">
      <alignment wrapText="1"/>
    </xf>
    <xf numFmtId="3" fontId="5" fillId="3" borderId="3" xfId="0" applyNumberFormat="1" applyFont="1" applyFill="1" applyBorder="1" applyAlignment="1">
      <alignment horizontal="right"/>
    </xf>
    <xf numFmtId="0" fontId="1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8" fillId="0" borderId="0" xfId="0" applyFont="1"/>
    <xf numFmtId="0" fontId="1" fillId="0" borderId="0" xfId="0" applyFont="1" applyAlignment="1">
      <alignment vertical="top" wrapText="1"/>
    </xf>
    <xf numFmtId="0" fontId="19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/>
    </xf>
    <xf numFmtId="4" fontId="6" fillId="0" borderId="3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/>
    <xf numFmtId="4" fontId="20" fillId="0" borderId="3" xfId="0" applyNumberFormat="1" applyFont="1" applyBorder="1"/>
    <xf numFmtId="0" fontId="20" fillId="0" borderId="3" xfId="0" applyFont="1" applyBorder="1"/>
    <xf numFmtId="0" fontId="20" fillId="0" borderId="0" xfId="0" applyFont="1"/>
    <xf numFmtId="0" fontId="21" fillId="2" borderId="3" xfId="0" quotePrefix="1" applyFont="1" applyFill="1" applyBorder="1" applyAlignment="1">
      <alignment horizontal="left" vertical="center"/>
    </xf>
    <xf numFmtId="0" fontId="1" fillId="0" borderId="0" xfId="0" applyFont="1"/>
    <xf numFmtId="4" fontId="8" fillId="2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vertical="center" wrapText="1"/>
    </xf>
    <xf numFmtId="0" fontId="22" fillId="0" borderId="3" xfId="0" applyFont="1" applyBorder="1" applyAlignment="1">
      <alignment vertical="top" wrapText="1"/>
    </xf>
    <xf numFmtId="4" fontId="22" fillId="0" borderId="3" xfId="0" applyNumberFormat="1" applyFont="1" applyBorder="1" applyAlignment="1">
      <alignment vertical="top" wrapText="1"/>
    </xf>
    <xf numFmtId="4" fontId="20" fillId="0" borderId="0" xfId="0" applyNumberFormat="1" applyFont="1"/>
    <xf numFmtId="0" fontId="9" fillId="2" borderId="6" xfId="0" applyFont="1" applyFill="1" applyBorder="1" applyAlignment="1">
      <alignment horizontal="left" vertical="center" wrapText="1"/>
    </xf>
    <xf numFmtId="4" fontId="3" fillId="2" borderId="6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0" fontId="24" fillId="2" borderId="1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4" fontId="24" fillId="2" borderId="3" xfId="0" applyNumberFormat="1" applyFont="1" applyFill="1" applyBorder="1" applyAlignment="1">
      <alignment horizontal="right"/>
    </xf>
    <xf numFmtId="0" fontId="23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vertical="center"/>
    </xf>
    <xf numFmtId="1" fontId="1" fillId="0" borderId="3" xfId="0" applyNumberFormat="1" applyFont="1" applyBorder="1"/>
    <xf numFmtId="0" fontId="22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1" fontId="20" fillId="0" borderId="3" xfId="0" applyNumberFormat="1" applyFont="1" applyBorder="1"/>
    <xf numFmtId="4" fontId="6" fillId="3" borderId="4" xfId="0" applyNumberFormat="1" applyFont="1" applyFill="1" applyBorder="1" applyAlignment="1">
      <alignment horizontal="right" vertical="center" wrapText="1"/>
    </xf>
    <xf numFmtId="3" fontId="6" fillId="3" borderId="4" xfId="0" applyNumberFormat="1" applyFont="1" applyFill="1" applyBorder="1" applyAlignment="1">
      <alignment horizontal="right" vertical="center" wrapText="1"/>
    </xf>
    <xf numFmtId="1" fontId="0" fillId="0" borderId="3" xfId="0" applyNumberFormat="1" applyBorder="1"/>
    <xf numFmtId="0" fontId="25" fillId="0" borderId="0" xfId="0" applyFont="1" applyAlignment="1">
      <alignment horizontal="center" vertical="center" wrapText="1"/>
    </xf>
    <xf numFmtId="0" fontId="12" fillId="0" borderId="0" xfId="0" applyFont="1"/>
    <xf numFmtId="4" fontId="10" fillId="0" borderId="3" xfId="0" applyNumberFormat="1" applyFont="1" applyBorder="1" applyAlignment="1">
      <alignment vertical="center"/>
    </xf>
    <xf numFmtId="4" fontId="10" fillId="3" borderId="3" xfId="0" applyNumberFormat="1" applyFont="1" applyFill="1" applyBorder="1" applyAlignment="1">
      <alignment vertical="center"/>
    </xf>
    <xf numFmtId="4" fontId="1" fillId="0" borderId="0" xfId="0" applyNumberFormat="1" applyFont="1"/>
    <xf numFmtId="4" fontId="10" fillId="3" borderId="3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26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10" fillId="0" borderId="1" xfId="0" quotePrefix="1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10" fillId="0" borderId="1" xfId="0" quotePrefix="1" applyFont="1" applyBorder="1" applyAlignment="1">
      <alignment horizontal="left" vertical="center" wrapText="1"/>
    </xf>
    <xf numFmtId="0" fontId="16" fillId="0" borderId="3" xfId="0" quotePrefix="1" applyFont="1" applyBorder="1" applyAlignment="1">
      <alignment horizontal="center" wrapText="1"/>
    </xf>
    <xf numFmtId="0" fontId="16" fillId="0" borderId="1" xfId="0" quotePrefix="1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6" fillId="3" borderId="2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0"/>
  <sheetViews>
    <sheetView tabSelected="1" topLeftCell="B1" workbookViewId="0">
      <selection activeCell="B3" sqref="B3:L3"/>
    </sheetView>
  </sheetViews>
  <sheetFormatPr defaultRowHeight="14.4" x14ac:dyDescent="0.3"/>
  <cols>
    <col min="6" max="10" width="25.33203125" customWidth="1"/>
    <col min="11" max="12" width="15.6640625" customWidth="1"/>
    <col min="13" max="13" width="25.33203125" customWidth="1"/>
  </cols>
  <sheetData>
    <row r="1" spans="2:13" ht="42" customHeight="1" x14ac:dyDescent="0.3">
      <c r="B1" s="121" t="s">
        <v>199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28"/>
    </row>
    <row r="2" spans="2:13" ht="18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3">
      <c r="B3" s="121" t="s">
        <v>10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27"/>
    </row>
    <row r="4" spans="2:13" ht="17.399999999999999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3">
      <c r="B5" s="121" t="s">
        <v>61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26"/>
    </row>
    <row r="6" spans="2:13" ht="18" customHeight="1" x14ac:dyDescent="0.3"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26"/>
    </row>
    <row r="7" spans="2:13" ht="18" customHeight="1" x14ac:dyDescent="0.3">
      <c r="B7" s="122" t="s">
        <v>69</v>
      </c>
      <c r="C7" s="122"/>
      <c r="D7" s="122"/>
      <c r="E7" s="122"/>
      <c r="F7" s="122"/>
      <c r="G7" s="5"/>
      <c r="H7" s="6"/>
      <c r="I7" s="6"/>
      <c r="J7" s="6"/>
      <c r="K7" s="33"/>
      <c r="L7" s="33"/>
    </row>
    <row r="8" spans="2:13" ht="26.4" x14ac:dyDescent="0.3">
      <c r="B8" s="123" t="s">
        <v>7</v>
      </c>
      <c r="C8" s="123"/>
      <c r="D8" s="123"/>
      <c r="E8" s="123"/>
      <c r="F8" s="123"/>
      <c r="G8" s="30" t="s">
        <v>185</v>
      </c>
      <c r="H8" s="30" t="s">
        <v>183</v>
      </c>
      <c r="I8" s="30" t="s">
        <v>184</v>
      </c>
      <c r="J8" s="30" t="s">
        <v>186</v>
      </c>
      <c r="K8" s="30" t="s">
        <v>28</v>
      </c>
      <c r="L8" s="30" t="s">
        <v>59</v>
      </c>
    </row>
    <row r="9" spans="2:13" x14ac:dyDescent="0.3">
      <c r="B9" s="119">
        <v>1</v>
      </c>
      <c r="C9" s="119"/>
      <c r="D9" s="119"/>
      <c r="E9" s="119"/>
      <c r="F9" s="120"/>
      <c r="G9" s="36">
        <v>2</v>
      </c>
      <c r="H9" s="35">
        <v>3</v>
      </c>
      <c r="I9" s="35">
        <v>4</v>
      </c>
      <c r="J9" s="35">
        <v>5</v>
      </c>
      <c r="K9" s="35" t="s">
        <v>42</v>
      </c>
      <c r="L9" s="35" t="s">
        <v>43</v>
      </c>
    </row>
    <row r="10" spans="2:13" x14ac:dyDescent="0.3">
      <c r="B10" s="111" t="s">
        <v>30</v>
      </c>
      <c r="C10" s="112"/>
      <c r="D10" s="112"/>
      <c r="E10" s="112"/>
      <c r="F10" s="113"/>
      <c r="G10" s="101">
        <v>4669674.9000000004</v>
      </c>
      <c r="H10" s="53">
        <v>4838048</v>
      </c>
      <c r="I10" s="53">
        <v>4787048</v>
      </c>
      <c r="J10" s="53">
        <v>5542803.8099999996</v>
      </c>
      <c r="K10" s="20">
        <f>J10/G10*100</f>
        <v>118.69785217810343</v>
      </c>
      <c r="L10" s="20">
        <f>J10/I10*100</f>
        <v>115.78751268004832</v>
      </c>
    </row>
    <row r="11" spans="2:13" x14ac:dyDescent="0.3">
      <c r="B11" s="114" t="s">
        <v>29</v>
      </c>
      <c r="C11" s="113"/>
      <c r="D11" s="113"/>
      <c r="E11" s="113"/>
      <c r="F11" s="113"/>
      <c r="G11" s="101">
        <v>0</v>
      </c>
      <c r="H11" s="53">
        <v>0</v>
      </c>
      <c r="I11" s="53">
        <v>0</v>
      </c>
      <c r="J11" s="53">
        <v>0</v>
      </c>
      <c r="K11" s="20">
        <v>0</v>
      </c>
      <c r="L11" s="20">
        <v>0</v>
      </c>
    </row>
    <row r="12" spans="2:13" x14ac:dyDescent="0.3">
      <c r="B12" s="115" t="s">
        <v>0</v>
      </c>
      <c r="C12" s="116"/>
      <c r="D12" s="116"/>
      <c r="E12" s="116"/>
      <c r="F12" s="117"/>
      <c r="G12" s="102">
        <f>G10+G11</f>
        <v>4669674.9000000004</v>
      </c>
      <c r="H12" s="102">
        <f t="shared" ref="H12:J12" si="0">H10+H11</f>
        <v>4838048</v>
      </c>
      <c r="I12" s="102">
        <f>I10+I11</f>
        <v>4787048</v>
      </c>
      <c r="J12" s="102">
        <f t="shared" si="0"/>
        <v>5542803.8099999996</v>
      </c>
      <c r="K12" s="20">
        <f t="shared" ref="K12:K16" si="1">J12/G12*100</f>
        <v>118.69785217810343</v>
      </c>
      <c r="L12" s="20">
        <f t="shared" ref="L12:L16" si="2">J12/I12*100</f>
        <v>115.78751268004832</v>
      </c>
    </row>
    <row r="13" spans="2:13" x14ac:dyDescent="0.3">
      <c r="B13" s="118" t="s">
        <v>31</v>
      </c>
      <c r="C13" s="112"/>
      <c r="D13" s="112"/>
      <c r="E13" s="112"/>
      <c r="F13" s="112"/>
      <c r="G13" s="101">
        <v>4587277.09</v>
      </c>
      <c r="H13" s="53">
        <v>4832048</v>
      </c>
      <c r="I13" s="53">
        <v>4781048</v>
      </c>
      <c r="J13" s="53">
        <v>5786168.9500000002</v>
      </c>
      <c r="K13" s="20">
        <f t="shared" si="1"/>
        <v>126.13515243309621</v>
      </c>
      <c r="L13" s="20">
        <f t="shared" si="2"/>
        <v>121.02302570482455</v>
      </c>
    </row>
    <row r="14" spans="2:13" x14ac:dyDescent="0.3">
      <c r="B14" s="114" t="s">
        <v>32</v>
      </c>
      <c r="C14" s="113"/>
      <c r="D14" s="113"/>
      <c r="E14" s="113"/>
      <c r="F14" s="113"/>
      <c r="G14" s="103">
        <v>44365.52</v>
      </c>
      <c r="H14" s="53">
        <v>6000</v>
      </c>
      <c r="I14" s="53">
        <v>6000</v>
      </c>
      <c r="J14" s="53">
        <v>205737.64</v>
      </c>
      <c r="K14" s="20">
        <f t="shared" si="1"/>
        <v>463.73318739417459</v>
      </c>
      <c r="L14" s="20">
        <f t="shared" si="2"/>
        <v>3428.9606666666673</v>
      </c>
    </row>
    <row r="15" spans="2:13" x14ac:dyDescent="0.3">
      <c r="B15" s="21" t="s">
        <v>1</v>
      </c>
      <c r="C15" s="91"/>
      <c r="D15" s="91"/>
      <c r="E15" s="91"/>
      <c r="F15" s="91"/>
      <c r="G15" s="102">
        <f>G13+G14</f>
        <v>4631642.6099999994</v>
      </c>
      <c r="H15" s="102">
        <f t="shared" ref="H15:J15" si="3">H13+H14</f>
        <v>4838048</v>
      </c>
      <c r="I15" s="102">
        <f t="shared" si="3"/>
        <v>4787048</v>
      </c>
      <c r="J15" s="102">
        <f t="shared" si="3"/>
        <v>5991906.5899999999</v>
      </c>
      <c r="K15" s="20">
        <f t="shared" si="1"/>
        <v>129.36893224583235</v>
      </c>
      <c r="L15" s="20">
        <f t="shared" si="2"/>
        <v>125.16913534186413</v>
      </c>
    </row>
    <row r="16" spans="2:13" x14ac:dyDescent="0.3">
      <c r="B16" s="128" t="s">
        <v>2</v>
      </c>
      <c r="C16" s="116"/>
      <c r="D16" s="116"/>
      <c r="E16" s="116"/>
      <c r="F16" s="116"/>
      <c r="G16" s="104">
        <f>G12-G15</f>
        <v>38032.290000000969</v>
      </c>
      <c r="H16" s="104">
        <f t="shared" ref="H16:I16" si="4">H12-H15</f>
        <v>0</v>
      </c>
      <c r="I16" s="104">
        <f t="shared" si="4"/>
        <v>0</v>
      </c>
      <c r="J16" s="104">
        <f>J12-J15</f>
        <v>-449102.78000000026</v>
      </c>
      <c r="K16" s="20">
        <f t="shared" si="1"/>
        <v>-1180.8460126907657</v>
      </c>
      <c r="L16" s="20" t="e">
        <f t="shared" si="2"/>
        <v>#DIV/0!</v>
      </c>
    </row>
    <row r="17" spans="1:49" ht="17.399999999999999" x14ac:dyDescent="0.3">
      <c r="B17" s="3"/>
      <c r="C17" s="16"/>
      <c r="D17" s="16"/>
      <c r="E17" s="16"/>
      <c r="F17" s="16"/>
      <c r="G17" s="16"/>
      <c r="H17" s="16"/>
      <c r="I17" s="16"/>
      <c r="J17" s="16"/>
      <c r="K17" s="1"/>
      <c r="L17" s="1"/>
      <c r="M17" s="1"/>
    </row>
    <row r="18" spans="1:49" ht="18" customHeight="1" x14ac:dyDescent="0.3">
      <c r="B18" s="122" t="s">
        <v>66</v>
      </c>
      <c r="C18" s="122"/>
      <c r="D18" s="122"/>
      <c r="E18" s="122"/>
      <c r="F18" s="122"/>
      <c r="G18" s="16"/>
      <c r="H18" s="16"/>
      <c r="I18" s="16"/>
      <c r="J18" s="16"/>
      <c r="K18" s="1"/>
      <c r="L18" s="1"/>
      <c r="M18" s="1"/>
    </row>
    <row r="19" spans="1:49" ht="26.4" x14ac:dyDescent="0.3">
      <c r="B19" s="123" t="s">
        <v>7</v>
      </c>
      <c r="C19" s="123"/>
      <c r="D19" s="123"/>
      <c r="E19" s="123"/>
      <c r="F19" s="123"/>
      <c r="G19" s="30" t="s">
        <v>185</v>
      </c>
      <c r="H19" s="30" t="s">
        <v>183</v>
      </c>
      <c r="I19" s="30" t="s">
        <v>184</v>
      </c>
      <c r="J19" s="2" t="s">
        <v>186</v>
      </c>
      <c r="K19" s="2" t="s">
        <v>28</v>
      </c>
      <c r="L19" s="2" t="s">
        <v>59</v>
      </c>
    </row>
    <row r="20" spans="1:49" x14ac:dyDescent="0.3">
      <c r="B20" s="129">
        <v>1</v>
      </c>
      <c r="C20" s="130"/>
      <c r="D20" s="130"/>
      <c r="E20" s="130"/>
      <c r="F20" s="130"/>
      <c r="G20" s="37">
        <v>2</v>
      </c>
      <c r="H20" s="35">
        <v>3</v>
      </c>
      <c r="I20" s="35">
        <v>4</v>
      </c>
      <c r="J20" s="35">
        <v>5</v>
      </c>
      <c r="K20" s="35" t="s">
        <v>42</v>
      </c>
      <c r="L20" s="35" t="s">
        <v>43</v>
      </c>
    </row>
    <row r="21" spans="1:49" ht="15.75" customHeight="1" x14ac:dyDescent="0.3">
      <c r="B21" s="111" t="s">
        <v>33</v>
      </c>
      <c r="C21" s="131"/>
      <c r="D21" s="131"/>
      <c r="E21" s="131"/>
      <c r="F21" s="131"/>
      <c r="G21" s="31"/>
      <c r="H21" s="20"/>
      <c r="I21" s="20"/>
      <c r="J21" s="20"/>
      <c r="K21" s="20"/>
      <c r="L21" s="20"/>
    </row>
    <row r="22" spans="1:49" x14ac:dyDescent="0.3">
      <c r="B22" s="111" t="s">
        <v>34</v>
      </c>
      <c r="C22" s="112"/>
      <c r="D22" s="112"/>
      <c r="E22" s="112"/>
      <c r="F22" s="112"/>
      <c r="G22" s="29"/>
      <c r="H22" s="20"/>
      <c r="I22" s="20"/>
      <c r="J22" s="20"/>
      <c r="K22" s="20"/>
      <c r="L22" s="20"/>
    </row>
    <row r="23" spans="1:49" ht="15" customHeight="1" x14ac:dyDescent="0.3">
      <c r="B23" s="124" t="s">
        <v>60</v>
      </c>
      <c r="C23" s="125"/>
      <c r="D23" s="125"/>
      <c r="E23" s="125"/>
      <c r="F23" s="126"/>
      <c r="G23" s="39"/>
      <c r="H23" s="40"/>
      <c r="I23" s="40"/>
      <c r="J23" s="40"/>
      <c r="K23" s="40"/>
      <c r="L23" s="40"/>
    </row>
    <row r="24" spans="1:49" s="41" customFormat="1" ht="15" customHeight="1" x14ac:dyDescent="0.3">
      <c r="A24"/>
      <c r="B24" s="111" t="s">
        <v>16</v>
      </c>
      <c r="C24" s="112"/>
      <c r="D24" s="112"/>
      <c r="E24" s="112"/>
      <c r="F24" s="112"/>
      <c r="G24" s="110">
        <v>41850.230000000003</v>
      </c>
      <c r="I24" s="20"/>
      <c r="J24" s="53">
        <v>79857.52</v>
      </c>
      <c r="K24" s="20"/>
      <c r="L24" s="20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1" customFormat="1" ht="15" customHeight="1" x14ac:dyDescent="0.3">
      <c r="A25"/>
      <c r="B25" s="111" t="s">
        <v>65</v>
      </c>
      <c r="C25" s="112"/>
      <c r="D25" s="112"/>
      <c r="E25" s="112"/>
      <c r="F25" s="112"/>
      <c r="G25" s="110">
        <v>79882.52</v>
      </c>
      <c r="H25" s="20"/>
      <c r="I25" s="20"/>
      <c r="J25" s="20"/>
      <c r="K25" s="20"/>
      <c r="L25" s="20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52" customFormat="1" x14ac:dyDescent="0.3">
      <c r="A26" s="50"/>
      <c r="B26" s="124" t="s">
        <v>67</v>
      </c>
      <c r="C26" s="125"/>
      <c r="D26" s="125"/>
      <c r="E26" s="125"/>
      <c r="F26" s="126"/>
      <c r="G26" s="39"/>
      <c r="H26" s="51"/>
      <c r="I26" s="51"/>
      <c r="J26" s="51"/>
      <c r="K26" s="51"/>
      <c r="L26" s="51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</row>
    <row r="27" spans="1:49" ht="15.6" x14ac:dyDescent="0.3">
      <c r="B27" s="127" t="s">
        <v>68</v>
      </c>
      <c r="C27" s="127"/>
      <c r="D27" s="127"/>
      <c r="E27" s="127"/>
      <c r="F27" s="127"/>
      <c r="G27" s="42"/>
      <c r="H27" s="43"/>
      <c r="I27" s="43"/>
      <c r="J27" s="43"/>
      <c r="K27" s="43"/>
      <c r="L27" s="43"/>
    </row>
    <row r="29" spans="1:49" ht="15.6" x14ac:dyDescent="0.3">
      <c r="B29" s="38"/>
      <c r="C29" s="38"/>
      <c r="D29" s="38"/>
      <c r="E29" s="38"/>
      <c r="F29" s="38"/>
      <c r="G29" s="38"/>
      <c r="H29" s="38"/>
      <c r="I29" s="38"/>
      <c r="J29" s="99" t="s">
        <v>172</v>
      </c>
      <c r="K29" s="38"/>
      <c r="L29" s="38"/>
    </row>
    <row r="30" spans="1:49" ht="15.6" x14ac:dyDescent="0.3">
      <c r="J30" s="100" t="s">
        <v>173</v>
      </c>
    </row>
  </sheetData>
  <mergeCells count="22">
    <mergeCell ref="B14:F14"/>
    <mergeCell ref="B24:F24"/>
    <mergeCell ref="B25:F25"/>
    <mergeCell ref="B26:F26"/>
    <mergeCell ref="B27:F27"/>
    <mergeCell ref="B23:F23"/>
    <mergeCell ref="B22:F22"/>
    <mergeCell ref="B16:F16"/>
    <mergeCell ref="B18:F18"/>
    <mergeCell ref="B19:F19"/>
    <mergeCell ref="B20:F20"/>
    <mergeCell ref="B21:F21"/>
    <mergeCell ref="B1:L1"/>
    <mergeCell ref="B3:L3"/>
    <mergeCell ref="B5:L5"/>
    <mergeCell ref="B7:F7"/>
    <mergeCell ref="B8:F8"/>
    <mergeCell ref="B10:F10"/>
    <mergeCell ref="B11:F11"/>
    <mergeCell ref="B12:F12"/>
    <mergeCell ref="B13:F13"/>
    <mergeCell ref="B9:F9"/>
  </mergeCells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02"/>
  <sheetViews>
    <sheetView topLeftCell="B1" workbookViewId="0">
      <selection activeCell="I43" sqref="I43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11.44140625" customWidth="1"/>
    <col min="5" max="5" width="8.44140625" customWidth="1"/>
    <col min="6" max="6" width="44.6640625" customWidth="1"/>
    <col min="7" max="10" width="25.33203125" customWidth="1"/>
    <col min="11" max="12" width="15.6640625" style="59" customWidth="1"/>
  </cols>
  <sheetData>
    <row r="1" spans="2:12" ht="17.399999999999999" x14ac:dyDescent="0.3">
      <c r="B1" s="3"/>
      <c r="C1" s="3"/>
      <c r="D1" s="3"/>
      <c r="E1" s="3"/>
      <c r="F1" s="3"/>
      <c r="G1" s="3"/>
      <c r="H1" s="3"/>
      <c r="I1" s="3"/>
      <c r="J1" s="3"/>
      <c r="K1" s="94"/>
      <c r="L1" s="94"/>
    </row>
    <row r="2" spans="2:12" ht="15.75" customHeight="1" x14ac:dyDescent="0.3">
      <c r="B2" s="121" t="s">
        <v>10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2:12" ht="17.399999999999999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3">
      <c r="B4" s="121" t="s">
        <v>63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2:12" ht="17.399999999999999" x14ac:dyDescent="0.3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3">
      <c r="B6" s="121" t="s">
        <v>44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2:12" ht="17.399999999999999" x14ac:dyDescent="0.3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3">
      <c r="B8" s="135" t="s">
        <v>7</v>
      </c>
      <c r="C8" s="136"/>
      <c r="D8" s="136"/>
      <c r="E8" s="136"/>
      <c r="F8" s="137"/>
      <c r="G8" s="40" t="s">
        <v>200</v>
      </c>
      <c r="H8" s="40" t="s">
        <v>183</v>
      </c>
      <c r="I8" s="40" t="s">
        <v>184</v>
      </c>
      <c r="J8" s="40" t="s">
        <v>201</v>
      </c>
      <c r="K8" s="40" t="s">
        <v>28</v>
      </c>
      <c r="L8" s="40" t="s">
        <v>59</v>
      </c>
    </row>
    <row r="9" spans="2:12" x14ac:dyDescent="0.3">
      <c r="B9" s="132">
        <v>1</v>
      </c>
      <c r="C9" s="133"/>
      <c r="D9" s="133"/>
      <c r="E9" s="133"/>
      <c r="F9" s="134"/>
      <c r="G9" s="44">
        <v>2</v>
      </c>
      <c r="H9" s="44">
        <v>3</v>
      </c>
      <c r="I9" s="44">
        <v>4</v>
      </c>
      <c r="J9" s="44">
        <v>5</v>
      </c>
      <c r="K9" s="40" t="s">
        <v>42</v>
      </c>
      <c r="L9" s="40" t="s">
        <v>43</v>
      </c>
    </row>
    <row r="10" spans="2:12" s="61" customFormat="1" x14ac:dyDescent="0.3">
      <c r="B10" s="9"/>
      <c r="C10" s="9"/>
      <c r="D10" s="9"/>
      <c r="E10" s="9"/>
      <c r="F10" s="9" t="s">
        <v>58</v>
      </c>
      <c r="G10" s="64">
        <f>G11+G33</f>
        <v>4669674.9000000004</v>
      </c>
      <c r="H10" s="64">
        <f t="shared" ref="H10:J10" si="0">H11+H33</f>
        <v>4838048</v>
      </c>
      <c r="I10" s="64">
        <f t="shared" si="0"/>
        <v>4787048</v>
      </c>
      <c r="J10" s="64">
        <f t="shared" si="0"/>
        <v>5542803.8099999996</v>
      </c>
      <c r="K10" s="95">
        <f>J10/G10*100</f>
        <v>118.69785217810343</v>
      </c>
      <c r="L10" s="95">
        <f>J10/I10*100</f>
        <v>115.78751268004832</v>
      </c>
    </row>
    <row r="11" spans="2:12" s="59" customFormat="1" ht="13.2" x14ac:dyDescent="0.25">
      <c r="B11" s="9">
        <v>6</v>
      </c>
      <c r="C11" s="9"/>
      <c r="D11" s="9"/>
      <c r="E11" s="9"/>
      <c r="F11" s="9" t="s">
        <v>3</v>
      </c>
      <c r="G11" s="56">
        <f>G12+G20+G23+G29</f>
        <v>4669674.9000000004</v>
      </c>
      <c r="H11" s="56">
        <f t="shared" ref="H11" si="1">H12+H20+H23+H29</f>
        <v>4838048</v>
      </c>
      <c r="I11" s="56">
        <f>I12+I20+I23+I29</f>
        <v>4787048</v>
      </c>
      <c r="J11" s="56">
        <f>J12+J20+J23+J29</f>
        <v>5542803.8099999996</v>
      </c>
      <c r="K11" s="95">
        <f t="shared" ref="K11:K36" si="2">J11/G11*100</f>
        <v>118.69785217810343</v>
      </c>
      <c r="L11" s="95">
        <f t="shared" ref="L11:L36" si="3">J11/I11*100</f>
        <v>115.78751268004832</v>
      </c>
    </row>
    <row r="12" spans="2:12" s="59" customFormat="1" ht="26.4" x14ac:dyDescent="0.25">
      <c r="B12" s="9"/>
      <c r="C12" s="13">
        <v>63</v>
      </c>
      <c r="D12" s="13"/>
      <c r="E12" s="13"/>
      <c r="F12" s="13" t="s">
        <v>14</v>
      </c>
      <c r="G12" s="54">
        <f>G13+G15+G17</f>
        <v>405361.32999999996</v>
      </c>
      <c r="H12" s="54">
        <f t="shared" ref="H12:J12" si="4">H13+H15+H17</f>
        <v>45544</v>
      </c>
      <c r="I12" s="54">
        <f t="shared" si="4"/>
        <v>45544</v>
      </c>
      <c r="J12" s="54">
        <f t="shared" si="4"/>
        <v>35739.410000000003</v>
      </c>
      <c r="K12" s="95">
        <f t="shared" si="2"/>
        <v>8.8166796768700184</v>
      </c>
      <c r="L12" s="95">
        <f t="shared" si="3"/>
        <v>78.472268575443536</v>
      </c>
    </row>
    <row r="13" spans="2:12" s="59" customFormat="1" ht="13.2" x14ac:dyDescent="0.25">
      <c r="B13" s="9"/>
      <c r="C13" s="13"/>
      <c r="D13" s="13">
        <v>632</v>
      </c>
      <c r="E13" s="13"/>
      <c r="F13" s="13" t="s">
        <v>175</v>
      </c>
      <c r="G13" s="54">
        <f>G14</f>
        <v>358578.6</v>
      </c>
      <c r="H13" s="54">
        <f t="shared" ref="H13:J13" si="5">H14</f>
        <v>0</v>
      </c>
      <c r="I13" s="54">
        <f t="shared" si="5"/>
        <v>0</v>
      </c>
      <c r="J13" s="54">
        <f t="shared" si="5"/>
        <v>0</v>
      </c>
      <c r="K13" s="95"/>
      <c r="L13" s="95"/>
    </row>
    <row r="14" spans="2:12" s="59" customFormat="1" ht="13.2" x14ac:dyDescent="0.25">
      <c r="B14" s="9"/>
      <c r="C14" s="13"/>
      <c r="D14" s="13"/>
      <c r="E14" s="13">
        <v>6323</v>
      </c>
      <c r="F14" s="13" t="s">
        <v>176</v>
      </c>
      <c r="G14" s="54">
        <v>358578.6</v>
      </c>
      <c r="H14" s="54"/>
      <c r="I14" s="54"/>
      <c r="J14" s="54">
        <v>0</v>
      </c>
      <c r="K14" s="95"/>
      <c r="L14" s="95"/>
    </row>
    <row r="15" spans="2:12" s="59" customFormat="1" ht="13.2" x14ac:dyDescent="0.25">
      <c r="B15" s="10"/>
      <c r="C15" s="10"/>
      <c r="D15" s="10">
        <v>634</v>
      </c>
      <c r="E15" s="10"/>
      <c r="F15" s="10" t="s">
        <v>70</v>
      </c>
      <c r="G15" s="54">
        <f>G16</f>
        <v>46782.73</v>
      </c>
      <c r="H15" s="54">
        <f t="shared" ref="H15:J15" si="6">H16</f>
        <v>45544</v>
      </c>
      <c r="I15" s="54">
        <f t="shared" si="6"/>
        <v>45544</v>
      </c>
      <c r="J15" s="54">
        <f t="shared" si="6"/>
        <v>0</v>
      </c>
      <c r="K15" s="95">
        <f t="shared" si="2"/>
        <v>0</v>
      </c>
      <c r="L15" s="95">
        <f t="shared" si="3"/>
        <v>0</v>
      </c>
    </row>
    <row r="16" spans="2:12" s="59" customFormat="1" ht="13.2" x14ac:dyDescent="0.25">
      <c r="B16" s="10"/>
      <c r="C16" s="10"/>
      <c r="D16" s="10"/>
      <c r="E16" s="10">
        <v>6341</v>
      </c>
      <c r="F16" s="10" t="s">
        <v>71</v>
      </c>
      <c r="G16" s="54">
        <v>46782.73</v>
      </c>
      <c r="H16" s="54">
        <v>45544</v>
      </c>
      <c r="I16" s="54">
        <v>45544</v>
      </c>
      <c r="J16" s="57">
        <v>0</v>
      </c>
      <c r="K16" s="95">
        <f t="shared" si="2"/>
        <v>0</v>
      </c>
      <c r="L16" s="95">
        <f t="shared" si="3"/>
        <v>0</v>
      </c>
    </row>
    <row r="17" spans="2:12" s="59" customFormat="1" ht="13.2" x14ac:dyDescent="0.25">
      <c r="B17" s="10"/>
      <c r="C17" s="10"/>
      <c r="D17" s="10">
        <v>639</v>
      </c>
      <c r="E17" s="10"/>
      <c r="F17" s="10" t="s">
        <v>72</v>
      </c>
      <c r="G17" s="54">
        <f>G18+G19</f>
        <v>0</v>
      </c>
      <c r="H17" s="54">
        <f t="shared" ref="H17:J17" si="7">H19</f>
        <v>0</v>
      </c>
      <c r="I17" s="54">
        <f t="shared" si="7"/>
        <v>0</v>
      </c>
      <c r="J17" s="54">
        <f t="shared" si="7"/>
        <v>35739.410000000003</v>
      </c>
      <c r="K17" s="95" t="e">
        <f t="shared" si="2"/>
        <v>#DIV/0!</v>
      </c>
      <c r="L17" s="95" t="e">
        <f t="shared" si="3"/>
        <v>#DIV/0!</v>
      </c>
    </row>
    <row r="18" spans="2:12" s="59" customFormat="1" ht="13.2" x14ac:dyDescent="0.25">
      <c r="B18" s="10"/>
      <c r="C18" s="10"/>
      <c r="D18" s="10"/>
      <c r="E18" s="10">
        <v>6391</v>
      </c>
      <c r="F18" s="10" t="s">
        <v>174</v>
      </c>
      <c r="G18" s="54">
        <v>0</v>
      </c>
      <c r="H18" s="54"/>
      <c r="I18" s="54"/>
      <c r="J18" s="57">
        <v>0</v>
      </c>
      <c r="K18" s="95" t="e">
        <f t="shared" ref="K18" si="8">J18/G18*100</f>
        <v>#DIV/0!</v>
      </c>
      <c r="L18" s="95" t="e">
        <f t="shared" ref="L18" si="9">J18/I18*100</f>
        <v>#DIV/0!</v>
      </c>
    </row>
    <row r="19" spans="2:12" s="59" customFormat="1" ht="13.2" x14ac:dyDescent="0.25">
      <c r="B19" s="10"/>
      <c r="C19" s="10"/>
      <c r="D19" s="10"/>
      <c r="E19" s="10">
        <v>6392</v>
      </c>
      <c r="F19" s="10" t="s">
        <v>73</v>
      </c>
      <c r="G19" s="54">
        <v>0</v>
      </c>
      <c r="H19" s="54"/>
      <c r="I19" s="54"/>
      <c r="J19" s="57">
        <v>35739.410000000003</v>
      </c>
      <c r="K19" s="95" t="e">
        <f t="shared" si="2"/>
        <v>#DIV/0!</v>
      </c>
      <c r="L19" s="95" t="e">
        <f t="shared" si="3"/>
        <v>#DIV/0!</v>
      </c>
    </row>
    <row r="20" spans="2:12" s="59" customFormat="1" ht="26.4" x14ac:dyDescent="0.25">
      <c r="B20" s="10"/>
      <c r="C20" s="10">
        <v>65</v>
      </c>
      <c r="D20" s="11"/>
      <c r="E20" s="11"/>
      <c r="F20" s="13" t="s">
        <v>74</v>
      </c>
      <c r="G20" s="54">
        <f>G21</f>
        <v>22969.18</v>
      </c>
      <c r="H20" s="54">
        <f t="shared" ref="H20:J21" si="10">H21</f>
        <v>26000</v>
      </c>
      <c r="I20" s="54">
        <f t="shared" si="10"/>
        <v>26000</v>
      </c>
      <c r="J20" s="54">
        <f t="shared" si="10"/>
        <v>18754.88</v>
      </c>
      <c r="K20" s="95">
        <f t="shared" si="2"/>
        <v>81.652370698475082</v>
      </c>
      <c r="L20" s="95">
        <f t="shared" si="3"/>
        <v>72.134153846153851</v>
      </c>
    </row>
    <row r="21" spans="2:12" s="59" customFormat="1" ht="13.2" x14ac:dyDescent="0.25">
      <c r="B21" s="10"/>
      <c r="C21" s="10"/>
      <c r="D21" s="11">
        <v>652</v>
      </c>
      <c r="E21" s="11"/>
      <c r="F21" s="13" t="s">
        <v>75</v>
      </c>
      <c r="G21" s="54">
        <f>G22</f>
        <v>22969.18</v>
      </c>
      <c r="H21" s="54">
        <f t="shared" si="10"/>
        <v>26000</v>
      </c>
      <c r="I21" s="54">
        <f t="shared" si="10"/>
        <v>26000</v>
      </c>
      <c r="J21" s="54">
        <f t="shared" si="10"/>
        <v>18754.88</v>
      </c>
      <c r="K21" s="95">
        <f t="shared" si="2"/>
        <v>81.652370698475082</v>
      </c>
      <c r="L21" s="95">
        <f t="shared" si="3"/>
        <v>72.134153846153851</v>
      </c>
    </row>
    <row r="22" spans="2:12" s="59" customFormat="1" ht="13.2" x14ac:dyDescent="0.25">
      <c r="B22" s="10"/>
      <c r="C22" s="10"/>
      <c r="D22" s="11"/>
      <c r="E22" s="11">
        <v>6526</v>
      </c>
      <c r="F22" s="13" t="s">
        <v>76</v>
      </c>
      <c r="G22" s="54">
        <v>22969.18</v>
      </c>
      <c r="H22" s="54">
        <v>26000</v>
      </c>
      <c r="I22" s="54">
        <v>26000</v>
      </c>
      <c r="J22" s="57">
        <v>18754.88</v>
      </c>
      <c r="K22" s="95">
        <f t="shared" si="2"/>
        <v>81.652370698475082</v>
      </c>
      <c r="L22" s="95">
        <f t="shared" si="3"/>
        <v>72.134153846153851</v>
      </c>
    </row>
    <row r="23" spans="2:12" s="59" customFormat="1" ht="26.4" x14ac:dyDescent="0.25">
      <c r="B23" s="10"/>
      <c r="C23" s="10">
        <v>66</v>
      </c>
      <c r="D23" s="11"/>
      <c r="E23" s="11"/>
      <c r="F23" s="13" t="s">
        <v>17</v>
      </c>
      <c r="G23" s="54">
        <f>G24+G26</f>
        <v>63447.94</v>
      </c>
      <c r="H23" s="54">
        <f t="shared" ref="H23:J23" si="11">H24+H26</f>
        <v>18000</v>
      </c>
      <c r="I23" s="54">
        <f t="shared" si="11"/>
        <v>18000</v>
      </c>
      <c r="J23" s="54">
        <f t="shared" si="11"/>
        <v>97213.06</v>
      </c>
      <c r="K23" s="95">
        <f t="shared" si="2"/>
        <v>153.21704692067229</v>
      </c>
      <c r="L23" s="95">
        <f t="shared" si="3"/>
        <v>540.0725555555556</v>
      </c>
    </row>
    <row r="24" spans="2:12" s="59" customFormat="1" ht="26.4" x14ac:dyDescent="0.25">
      <c r="B24" s="10"/>
      <c r="C24" s="19"/>
      <c r="D24" s="11">
        <v>661</v>
      </c>
      <c r="E24" s="11"/>
      <c r="F24" s="13" t="s">
        <v>35</v>
      </c>
      <c r="G24" s="54">
        <f>G25</f>
        <v>13485.64</v>
      </c>
      <c r="H24" s="54">
        <f t="shared" ref="H24:J24" si="12">H25</f>
        <v>12000</v>
      </c>
      <c r="I24" s="54">
        <f t="shared" si="12"/>
        <v>12000</v>
      </c>
      <c r="J24" s="54">
        <f t="shared" si="12"/>
        <v>11664.48</v>
      </c>
      <c r="K24" s="95">
        <f t="shared" si="2"/>
        <v>86.495561204362573</v>
      </c>
      <c r="L24" s="95">
        <f t="shared" si="3"/>
        <v>97.204000000000008</v>
      </c>
    </row>
    <row r="25" spans="2:12" x14ac:dyDescent="0.3">
      <c r="B25" s="10"/>
      <c r="C25" s="19"/>
      <c r="D25" s="11"/>
      <c r="E25" s="11">
        <v>6615</v>
      </c>
      <c r="F25" s="13" t="s">
        <v>77</v>
      </c>
      <c r="G25" s="54">
        <v>13485.64</v>
      </c>
      <c r="H25" s="54">
        <v>12000</v>
      </c>
      <c r="I25" s="54">
        <v>12000</v>
      </c>
      <c r="J25" s="55">
        <v>11664.48</v>
      </c>
      <c r="K25" s="95">
        <f t="shared" si="2"/>
        <v>86.495561204362573</v>
      </c>
      <c r="L25" s="95">
        <f t="shared" si="3"/>
        <v>97.204000000000008</v>
      </c>
    </row>
    <row r="26" spans="2:12" ht="26.4" x14ac:dyDescent="0.3">
      <c r="B26" s="10"/>
      <c r="C26" s="10"/>
      <c r="D26" s="11">
        <v>663</v>
      </c>
      <c r="E26" s="11"/>
      <c r="F26" s="13" t="s">
        <v>78</v>
      </c>
      <c r="G26" s="54">
        <f>G27+G28</f>
        <v>49962.3</v>
      </c>
      <c r="H26" s="54">
        <f t="shared" ref="H26:J26" si="13">H27+H28</f>
        <v>6000</v>
      </c>
      <c r="I26" s="54">
        <f t="shared" si="13"/>
        <v>6000</v>
      </c>
      <c r="J26" s="54">
        <f t="shared" si="13"/>
        <v>85548.58</v>
      </c>
      <c r="K26" s="95">
        <f t="shared" si="2"/>
        <v>171.22626460351105</v>
      </c>
      <c r="L26" s="95">
        <f t="shared" si="3"/>
        <v>1425.8096666666668</v>
      </c>
    </row>
    <row r="27" spans="2:12" x14ac:dyDescent="0.3">
      <c r="B27" s="19"/>
      <c r="C27" s="10"/>
      <c r="D27" s="11"/>
      <c r="E27" s="11">
        <v>6631</v>
      </c>
      <c r="F27" s="13" t="s">
        <v>79</v>
      </c>
      <c r="G27" s="62">
        <v>43129.3</v>
      </c>
      <c r="H27" s="62">
        <v>6000</v>
      </c>
      <c r="I27" s="62">
        <v>6000</v>
      </c>
      <c r="J27" s="62">
        <v>76330.44</v>
      </c>
      <c r="K27" s="95">
        <f t="shared" si="2"/>
        <v>176.98047499031981</v>
      </c>
      <c r="L27" s="95">
        <f t="shared" si="3"/>
        <v>1272.174</v>
      </c>
    </row>
    <row r="28" spans="2:12" x14ac:dyDescent="0.3">
      <c r="B28" s="19"/>
      <c r="C28" s="10"/>
      <c r="D28" s="11"/>
      <c r="E28" s="11">
        <v>6632</v>
      </c>
      <c r="F28" s="13" t="s">
        <v>80</v>
      </c>
      <c r="G28" s="62">
        <v>6833</v>
      </c>
      <c r="H28" s="62">
        <v>0</v>
      </c>
      <c r="I28" s="62">
        <v>0</v>
      </c>
      <c r="J28" s="62">
        <v>9218.14</v>
      </c>
      <c r="K28" s="95">
        <f t="shared" si="2"/>
        <v>134.90619054588029</v>
      </c>
      <c r="L28" s="95" t="e">
        <f t="shared" si="3"/>
        <v>#DIV/0!</v>
      </c>
    </row>
    <row r="29" spans="2:12" x14ac:dyDescent="0.3">
      <c r="B29" s="19"/>
      <c r="C29" s="10">
        <v>67</v>
      </c>
      <c r="D29" s="11"/>
      <c r="E29" s="11"/>
      <c r="F29" s="13" t="s">
        <v>81</v>
      </c>
      <c r="G29" s="62">
        <f>G30</f>
        <v>4177896.45</v>
      </c>
      <c r="H29" s="62">
        <f t="shared" ref="H29:J29" si="14">H30</f>
        <v>4748504</v>
      </c>
      <c r="I29" s="62">
        <f>I30</f>
        <v>4697504</v>
      </c>
      <c r="J29" s="62">
        <f t="shared" si="14"/>
        <v>5391096.46</v>
      </c>
      <c r="K29" s="95">
        <f t="shared" si="2"/>
        <v>129.03853708485283</v>
      </c>
      <c r="L29" s="95">
        <f t="shared" si="3"/>
        <v>114.76512760819362</v>
      </c>
    </row>
    <row r="30" spans="2:12" ht="26.4" x14ac:dyDescent="0.3">
      <c r="B30" s="19"/>
      <c r="C30" s="10"/>
      <c r="D30" s="11">
        <v>671</v>
      </c>
      <c r="E30" s="11"/>
      <c r="F30" s="13" t="s">
        <v>82</v>
      </c>
      <c r="G30" s="62">
        <f>G32+G31</f>
        <v>4177896.45</v>
      </c>
      <c r="H30" s="62">
        <f t="shared" ref="H30:J30" si="15">H32+H31</f>
        <v>4748504</v>
      </c>
      <c r="I30" s="62">
        <f t="shared" si="15"/>
        <v>4697504</v>
      </c>
      <c r="J30" s="62">
        <f t="shared" si="15"/>
        <v>5391096.46</v>
      </c>
      <c r="K30" s="95">
        <f t="shared" si="2"/>
        <v>129.03853708485283</v>
      </c>
      <c r="L30" s="95">
        <f t="shared" si="3"/>
        <v>114.76512760819362</v>
      </c>
    </row>
    <row r="31" spans="2:12" ht="26.4" x14ac:dyDescent="0.3">
      <c r="B31" s="19"/>
      <c r="C31" s="10"/>
      <c r="D31" s="11"/>
      <c r="E31" s="11">
        <v>6711</v>
      </c>
      <c r="F31" s="13" t="s">
        <v>83</v>
      </c>
      <c r="G31" s="62">
        <v>4145404.39</v>
      </c>
      <c r="H31" s="62">
        <v>4748504</v>
      </c>
      <c r="I31" s="62">
        <v>4697504</v>
      </c>
      <c r="J31" s="62">
        <v>5257387.71</v>
      </c>
      <c r="K31" s="95">
        <f t="shared" si="2"/>
        <v>126.82448358192624</v>
      </c>
      <c r="L31" s="95">
        <f t="shared" si="3"/>
        <v>111.91874897818074</v>
      </c>
    </row>
    <row r="32" spans="2:12" ht="26.4" x14ac:dyDescent="0.3">
      <c r="B32" s="19"/>
      <c r="C32" s="10"/>
      <c r="D32" s="11"/>
      <c r="E32" s="11">
        <v>6712</v>
      </c>
      <c r="F32" s="13" t="s">
        <v>84</v>
      </c>
      <c r="G32" s="62">
        <v>32492.06</v>
      </c>
      <c r="H32" s="62">
        <v>0</v>
      </c>
      <c r="I32" s="62">
        <v>0</v>
      </c>
      <c r="J32" s="62">
        <v>133708.75</v>
      </c>
      <c r="K32" s="95">
        <f t="shared" si="2"/>
        <v>411.5120740267007</v>
      </c>
      <c r="L32" s="95" t="e">
        <f t="shared" si="3"/>
        <v>#DIV/0!</v>
      </c>
    </row>
    <row r="33" spans="2:12" s="61" customFormat="1" x14ac:dyDescent="0.3">
      <c r="B33" s="19">
        <v>7</v>
      </c>
      <c r="C33" s="19"/>
      <c r="D33" s="60"/>
      <c r="E33" s="60"/>
      <c r="F33" s="9" t="s">
        <v>26</v>
      </c>
      <c r="G33" s="62">
        <f>G34</f>
        <v>0</v>
      </c>
      <c r="H33" s="62">
        <f t="shared" ref="H33:J35" si="16">H34</f>
        <v>0</v>
      </c>
      <c r="I33" s="62">
        <f t="shared" si="16"/>
        <v>0</v>
      </c>
      <c r="J33" s="62">
        <f t="shared" si="16"/>
        <v>0</v>
      </c>
      <c r="K33" s="95" t="e">
        <f t="shared" si="2"/>
        <v>#DIV/0!</v>
      </c>
      <c r="L33" s="95" t="e">
        <f t="shared" si="3"/>
        <v>#DIV/0!</v>
      </c>
    </row>
    <row r="34" spans="2:12" ht="30.75" customHeight="1" x14ac:dyDescent="0.3">
      <c r="B34" s="10"/>
      <c r="C34" s="10">
        <v>72</v>
      </c>
      <c r="D34" s="11"/>
      <c r="E34" s="11"/>
      <c r="F34" s="25" t="s">
        <v>27</v>
      </c>
      <c r="G34" s="54">
        <f>G35</f>
        <v>0</v>
      </c>
      <c r="H34" s="54">
        <f t="shared" si="16"/>
        <v>0</v>
      </c>
      <c r="I34" s="54">
        <f t="shared" si="16"/>
        <v>0</v>
      </c>
      <c r="J34" s="54">
        <f t="shared" si="16"/>
        <v>0</v>
      </c>
      <c r="K34" s="95" t="e">
        <f t="shared" si="2"/>
        <v>#DIV/0!</v>
      </c>
      <c r="L34" s="95" t="e">
        <f t="shared" si="3"/>
        <v>#DIV/0!</v>
      </c>
    </row>
    <row r="35" spans="2:12" x14ac:dyDescent="0.3">
      <c r="B35" s="10"/>
      <c r="C35" s="10"/>
      <c r="D35" s="10">
        <v>721</v>
      </c>
      <c r="E35" s="10"/>
      <c r="F35" s="25" t="s">
        <v>36</v>
      </c>
      <c r="G35" s="54">
        <f>G36</f>
        <v>0</v>
      </c>
      <c r="H35" s="54">
        <f t="shared" si="16"/>
        <v>0</v>
      </c>
      <c r="I35" s="54">
        <f t="shared" si="16"/>
        <v>0</v>
      </c>
      <c r="J35" s="54">
        <f t="shared" si="16"/>
        <v>0</v>
      </c>
      <c r="K35" s="95" t="e">
        <f t="shared" si="2"/>
        <v>#DIV/0!</v>
      </c>
      <c r="L35" s="95" t="e">
        <f t="shared" si="3"/>
        <v>#DIV/0!</v>
      </c>
    </row>
    <row r="36" spans="2:12" x14ac:dyDescent="0.3">
      <c r="B36" s="10"/>
      <c r="C36" s="10"/>
      <c r="D36" s="10"/>
      <c r="E36" s="10">
        <v>7211</v>
      </c>
      <c r="F36" s="25" t="s">
        <v>37</v>
      </c>
      <c r="G36" s="54">
        <v>0</v>
      </c>
      <c r="H36" s="54"/>
      <c r="I36" s="54"/>
      <c r="J36" s="55">
        <v>0</v>
      </c>
      <c r="K36" s="95" t="e">
        <f t="shared" si="2"/>
        <v>#DIV/0!</v>
      </c>
      <c r="L36" s="95" t="e">
        <f t="shared" si="3"/>
        <v>#DIV/0!</v>
      </c>
    </row>
    <row r="37" spans="2:12" x14ac:dyDescent="0.3">
      <c r="B37" s="10"/>
      <c r="C37" s="10"/>
      <c r="D37" s="10"/>
      <c r="E37" s="10" t="s">
        <v>15</v>
      </c>
      <c r="F37" s="25"/>
      <c r="G37" s="54"/>
      <c r="H37" s="54"/>
      <c r="I37" s="54"/>
      <c r="J37" s="55"/>
      <c r="K37" s="58"/>
      <c r="L37" s="58"/>
    </row>
    <row r="39" spans="2:12" ht="17.399999999999999" x14ac:dyDescent="0.3"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</row>
    <row r="40" spans="2:12" ht="36.75" customHeight="1" x14ac:dyDescent="0.3">
      <c r="B40" s="135" t="s">
        <v>7</v>
      </c>
      <c r="C40" s="136"/>
      <c r="D40" s="136"/>
      <c r="E40" s="136"/>
      <c r="F40" s="137"/>
      <c r="G40" s="40" t="s">
        <v>200</v>
      </c>
      <c r="H40" s="40" t="s">
        <v>187</v>
      </c>
      <c r="I40" s="40" t="s">
        <v>188</v>
      </c>
      <c r="J40" s="40" t="s">
        <v>201</v>
      </c>
      <c r="K40" s="40" t="s">
        <v>28</v>
      </c>
      <c r="L40" s="40" t="s">
        <v>59</v>
      </c>
    </row>
    <row r="41" spans="2:12" x14ac:dyDescent="0.3">
      <c r="B41" s="132">
        <v>1</v>
      </c>
      <c r="C41" s="133"/>
      <c r="D41" s="133"/>
      <c r="E41" s="133"/>
      <c r="F41" s="134"/>
      <c r="G41" s="44">
        <v>2</v>
      </c>
      <c r="H41" s="44">
        <v>3</v>
      </c>
      <c r="I41" s="44">
        <v>4</v>
      </c>
      <c r="J41" s="44">
        <v>5</v>
      </c>
      <c r="K41" s="40" t="s">
        <v>42</v>
      </c>
      <c r="L41" s="40" t="s">
        <v>43</v>
      </c>
    </row>
    <row r="42" spans="2:12" s="61" customFormat="1" x14ac:dyDescent="0.3">
      <c r="B42" s="9"/>
      <c r="C42" s="9"/>
      <c r="D42" s="9"/>
      <c r="E42" s="9"/>
      <c r="F42" s="9" t="s">
        <v>57</v>
      </c>
      <c r="G42" s="64">
        <f>G43+G85</f>
        <v>4631642.6099999994</v>
      </c>
      <c r="H42" s="64">
        <f>H43+H85</f>
        <v>4838048</v>
      </c>
      <c r="I42" s="64">
        <f>I43+I85</f>
        <v>4787048</v>
      </c>
      <c r="J42" s="64">
        <f>J43+J85</f>
        <v>5991906.5899999999</v>
      </c>
      <c r="K42" s="95">
        <f>J42/G42*100</f>
        <v>129.36893224583235</v>
      </c>
      <c r="L42" s="95">
        <f>J42/I42*100</f>
        <v>125.16913534186413</v>
      </c>
    </row>
    <row r="43" spans="2:12" s="61" customFormat="1" x14ac:dyDescent="0.3">
      <c r="B43" s="9">
        <v>3</v>
      </c>
      <c r="C43" s="9"/>
      <c r="D43" s="9"/>
      <c r="E43" s="9"/>
      <c r="F43" s="9" t="s">
        <v>4</v>
      </c>
      <c r="G43" s="64">
        <f>G44+G51+G75+G78+G81</f>
        <v>4587277.09</v>
      </c>
      <c r="H43" s="64">
        <f t="shared" ref="H43" si="17">H44+H51+H75+H78+H81</f>
        <v>4832048</v>
      </c>
      <c r="I43" s="64">
        <f>I44+I51+I75+I78+I81</f>
        <v>4781048</v>
      </c>
      <c r="J43" s="64">
        <f>J44+J51+J75+J78+J81</f>
        <v>5786168.9500000002</v>
      </c>
      <c r="K43" s="95">
        <f t="shared" ref="K43:K95" si="18">J43/G43*100</f>
        <v>126.13515243309621</v>
      </c>
      <c r="L43" s="95">
        <f t="shared" ref="L43:L95" si="19">J43/I43*100</f>
        <v>121.02302570482455</v>
      </c>
    </row>
    <row r="44" spans="2:12" x14ac:dyDescent="0.3">
      <c r="B44" s="9"/>
      <c r="C44" s="13">
        <v>31</v>
      </c>
      <c r="D44" s="13"/>
      <c r="E44" s="13"/>
      <c r="F44" s="13" t="s">
        <v>5</v>
      </c>
      <c r="G44" s="54">
        <f>G45+G48+G49</f>
        <v>3895585.1999999997</v>
      </c>
      <c r="H44" s="54">
        <f t="shared" ref="H44:I44" si="20">H45+H48+H49</f>
        <v>4048904</v>
      </c>
      <c r="I44" s="54">
        <f t="shared" si="20"/>
        <v>4048904</v>
      </c>
      <c r="J44" s="54">
        <f>J45+J48+J49</f>
        <v>5004416.42</v>
      </c>
      <c r="K44" s="95">
        <f t="shared" si="18"/>
        <v>128.4637907547241</v>
      </c>
      <c r="L44" s="95">
        <f t="shared" si="19"/>
        <v>123.59928563384067</v>
      </c>
    </row>
    <row r="45" spans="2:12" x14ac:dyDescent="0.3">
      <c r="B45" s="10"/>
      <c r="C45" s="10"/>
      <c r="D45" s="10">
        <v>311</v>
      </c>
      <c r="E45" s="10"/>
      <c r="F45" s="10" t="s">
        <v>38</v>
      </c>
      <c r="G45" s="54">
        <f>G46+G47</f>
        <v>3278559.56</v>
      </c>
      <c r="H45" s="54">
        <f t="shared" ref="H45:J45" si="21">H46+H47</f>
        <v>3436369</v>
      </c>
      <c r="I45" s="54">
        <f t="shared" si="21"/>
        <v>3436369</v>
      </c>
      <c r="J45" s="54">
        <f t="shared" si="21"/>
        <v>4214348.07</v>
      </c>
      <c r="K45" s="95">
        <f t="shared" si="18"/>
        <v>128.54267225817915</v>
      </c>
      <c r="L45" s="95">
        <f t="shared" si="19"/>
        <v>122.63956722924692</v>
      </c>
    </row>
    <row r="46" spans="2:12" x14ac:dyDescent="0.3">
      <c r="B46" s="10"/>
      <c r="C46" s="10"/>
      <c r="D46" s="10"/>
      <c r="E46" s="10">
        <v>3111</v>
      </c>
      <c r="F46" s="10" t="s">
        <v>39</v>
      </c>
      <c r="G46" s="54">
        <v>2882824.48</v>
      </c>
      <c r="H46" s="54">
        <v>3065344</v>
      </c>
      <c r="I46" s="54">
        <v>3065344</v>
      </c>
      <c r="J46" s="57">
        <v>3790449.09</v>
      </c>
      <c r="K46" s="95">
        <f t="shared" si="18"/>
        <v>131.48386647528397</v>
      </c>
      <c r="L46" s="95">
        <f t="shared" si="19"/>
        <v>123.65493367139217</v>
      </c>
    </row>
    <row r="47" spans="2:12" x14ac:dyDescent="0.3">
      <c r="B47" s="10"/>
      <c r="C47" s="10"/>
      <c r="D47" s="10"/>
      <c r="E47" s="10">
        <v>3114</v>
      </c>
      <c r="F47" s="10" t="s">
        <v>85</v>
      </c>
      <c r="G47" s="54">
        <v>395735.08</v>
      </c>
      <c r="H47" s="54">
        <v>371025</v>
      </c>
      <c r="I47" s="54">
        <v>371025</v>
      </c>
      <c r="J47" s="57">
        <v>423898.98</v>
      </c>
      <c r="K47" s="95">
        <f t="shared" si="18"/>
        <v>107.11685706508504</v>
      </c>
      <c r="L47" s="95">
        <f t="shared" si="19"/>
        <v>114.25078633515263</v>
      </c>
    </row>
    <row r="48" spans="2:12" x14ac:dyDescent="0.3">
      <c r="B48" s="10"/>
      <c r="C48" s="10"/>
      <c r="D48" s="10">
        <v>312</v>
      </c>
      <c r="E48" s="10"/>
      <c r="F48" s="10" t="s">
        <v>86</v>
      </c>
      <c r="G48" s="54">
        <v>119197.28</v>
      </c>
      <c r="H48" s="54">
        <v>100946</v>
      </c>
      <c r="I48" s="54">
        <v>100946</v>
      </c>
      <c r="J48" s="57">
        <v>131941.75</v>
      </c>
      <c r="K48" s="95">
        <f t="shared" si="18"/>
        <v>110.69191343963554</v>
      </c>
      <c r="L48" s="95">
        <f t="shared" si="19"/>
        <v>130.70527806946288</v>
      </c>
    </row>
    <row r="49" spans="2:12" x14ac:dyDescent="0.3">
      <c r="B49" s="10"/>
      <c r="C49" s="10"/>
      <c r="D49" s="10">
        <v>313</v>
      </c>
      <c r="E49" s="10"/>
      <c r="F49" s="10" t="s">
        <v>87</v>
      </c>
      <c r="G49" s="54">
        <f>G50</f>
        <v>497828.36</v>
      </c>
      <c r="H49" s="54">
        <f t="shared" ref="H49:J49" si="22">H50</f>
        <v>511589</v>
      </c>
      <c r="I49" s="54">
        <f t="shared" si="22"/>
        <v>511589</v>
      </c>
      <c r="J49" s="54">
        <f t="shared" si="22"/>
        <v>658126.6</v>
      </c>
      <c r="K49" s="95">
        <f t="shared" si="18"/>
        <v>132.19949944193615</v>
      </c>
      <c r="L49" s="95">
        <f t="shared" si="19"/>
        <v>128.64361821696713</v>
      </c>
    </row>
    <row r="50" spans="2:12" x14ac:dyDescent="0.3">
      <c r="B50" s="10"/>
      <c r="C50" s="10"/>
      <c r="D50" s="10"/>
      <c r="E50" s="10">
        <v>3132</v>
      </c>
      <c r="F50" s="10" t="s">
        <v>88</v>
      </c>
      <c r="G50" s="54">
        <v>497828.36</v>
      </c>
      <c r="H50" s="54">
        <v>511589</v>
      </c>
      <c r="I50" s="54">
        <v>511589</v>
      </c>
      <c r="J50" s="57">
        <v>658126.6</v>
      </c>
      <c r="K50" s="95">
        <f t="shared" si="18"/>
        <v>132.19949944193615</v>
      </c>
      <c r="L50" s="95">
        <f t="shared" si="19"/>
        <v>128.64361821696713</v>
      </c>
    </row>
    <row r="51" spans="2:12" x14ac:dyDescent="0.3">
      <c r="B51" s="10"/>
      <c r="C51" s="10">
        <v>32</v>
      </c>
      <c r="D51" s="11"/>
      <c r="E51" s="11"/>
      <c r="F51" s="10" t="s">
        <v>11</v>
      </c>
      <c r="G51" s="54">
        <f>G52+G56+G63+G71</f>
        <v>619303.55000000005</v>
      </c>
      <c r="H51" s="54">
        <f>H52+H56+H63+H71</f>
        <v>699889</v>
      </c>
      <c r="I51" s="54">
        <f t="shared" ref="I51:J51" si="23">I52+I56+I63+I71</f>
        <v>660889</v>
      </c>
      <c r="J51" s="54">
        <f t="shared" si="23"/>
        <v>709416.74000000011</v>
      </c>
      <c r="K51" s="95">
        <f t="shared" si="18"/>
        <v>114.55073041321984</v>
      </c>
      <c r="L51" s="95">
        <f t="shared" si="19"/>
        <v>107.34279735326207</v>
      </c>
    </row>
    <row r="52" spans="2:12" x14ac:dyDescent="0.3">
      <c r="B52" s="10"/>
      <c r="C52" s="10"/>
      <c r="D52" s="10">
        <v>321</v>
      </c>
      <c r="E52" s="10"/>
      <c r="F52" s="10" t="s">
        <v>40</v>
      </c>
      <c r="G52" s="54">
        <f>G53+G54+G55</f>
        <v>73912.37</v>
      </c>
      <c r="H52" s="54">
        <f t="shared" ref="H52:J52" si="24">H53+H54+H55</f>
        <v>77182</v>
      </c>
      <c r="I52" s="54">
        <f t="shared" si="24"/>
        <v>77182</v>
      </c>
      <c r="J52" s="54">
        <f t="shared" si="24"/>
        <v>86563.280000000013</v>
      </c>
      <c r="K52" s="95">
        <f t="shared" si="18"/>
        <v>117.11609301663582</v>
      </c>
      <c r="L52" s="95">
        <f t="shared" si="19"/>
        <v>112.15475110777126</v>
      </c>
    </row>
    <row r="53" spans="2:12" x14ac:dyDescent="0.3">
      <c r="B53" s="10"/>
      <c r="C53" s="19"/>
      <c r="D53" s="10"/>
      <c r="E53" s="10">
        <v>3211</v>
      </c>
      <c r="F53" s="25" t="s">
        <v>41</v>
      </c>
      <c r="G53" s="54">
        <v>7677.31</v>
      </c>
      <c r="H53" s="54">
        <v>8310</v>
      </c>
      <c r="I53" s="54">
        <v>8310</v>
      </c>
      <c r="J53" s="57">
        <v>7257.16</v>
      </c>
      <c r="K53" s="95">
        <f t="shared" si="18"/>
        <v>94.527380032850033</v>
      </c>
      <c r="L53" s="95">
        <f t="shared" si="19"/>
        <v>87.330445246690729</v>
      </c>
    </row>
    <row r="54" spans="2:12" x14ac:dyDescent="0.3">
      <c r="B54" s="10"/>
      <c r="C54" s="19"/>
      <c r="D54" s="11"/>
      <c r="E54" s="11">
        <v>3212</v>
      </c>
      <c r="F54" s="11" t="s">
        <v>89</v>
      </c>
      <c r="G54" s="54">
        <v>58288.639999999999</v>
      </c>
      <c r="H54" s="54">
        <v>64218</v>
      </c>
      <c r="I54" s="54">
        <v>64218</v>
      </c>
      <c r="J54" s="57">
        <v>74949.600000000006</v>
      </c>
      <c r="K54" s="95">
        <f t="shared" si="18"/>
        <v>128.58354561025956</v>
      </c>
      <c r="L54" s="95">
        <f t="shared" si="19"/>
        <v>116.71120246659817</v>
      </c>
    </row>
    <row r="55" spans="2:12" x14ac:dyDescent="0.3">
      <c r="B55" s="10"/>
      <c r="C55" s="10"/>
      <c r="D55" s="11"/>
      <c r="E55" s="11">
        <v>3213</v>
      </c>
      <c r="F55" s="11" t="s">
        <v>90</v>
      </c>
      <c r="G55" s="54">
        <v>7946.42</v>
      </c>
      <c r="H55" s="54">
        <v>4654</v>
      </c>
      <c r="I55" s="54">
        <v>4654</v>
      </c>
      <c r="J55" s="57">
        <v>4356.5200000000004</v>
      </c>
      <c r="K55" s="95">
        <f t="shared" si="18"/>
        <v>54.823681607566691</v>
      </c>
      <c r="L55" s="95">
        <f t="shared" si="19"/>
        <v>93.608079071766241</v>
      </c>
    </row>
    <row r="56" spans="2:12" x14ac:dyDescent="0.3">
      <c r="B56" s="10"/>
      <c r="C56" s="10"/>
      <c r="D56" s="11">
        <v>322</v>
      </c>
      <c r="E56" s="11"/>
      <c r="F56" s="11" t="s">
        <v>91</v>
      </c>
      <c r="G56" s="54">
        <f>G57+G58+G59+G60+G61+G62</f>
        <v>412395.24</v>
      </c>
      <c r="H56" s="54">
        <f t="shared" ref="H56:J56" si="25">H57+H58+H59+H60+H61+H62</f>
        <v>490153</v>
      </c>
      <c r="I56" s="54">
        <f t="shared" si="25"/>
        <v>451153</v>
      </c>
      <c r="J56" s="54">
        <f t="shared" si="25"/>
        <v>467081.40000000008</v>
      </c>
      <c r="K56" s="95">
        <f t="shared" si="18"/>
        <v>113.26061862401713</v>
      </c>
      <c r="L56" s="95">
        <f t="shared" si="19"/>
        <v>103.53059826710674</v>
      </c>
    </row>
    <row r="57" spans="2:12" x14ac:dyDescent="0.3">
      <c r="B57" s="10"/>
      <c r="C57" s="10"/>
      <c r="D57" s="11"/>
      <c r="E57" s="11">
        <v>3221</v>
      </c>
      <c r="F57" s="11" t="s">
        <v>92</v>
      </c>
      <c r="G57" s="54">
        <v>35690</v>
      </c>
      <c r="H57" s="54">
        <v>39803</v>
      </c>
      <c r="I57" s="54">
        <v>39803</v>
      </c>
      <c r="J57" s="57">
        <v>43254.14</v>
      </c>
      <c r="K57" s="95">
        <f t="shared" si="18"/>
        <v>121.19400392266742</v>
      </c>
      <c r="L57" s="95">
        <f t="shared" si="19"/>
        <v>108.67055247091928</v>
      </c>
    </row>
    <row r="58" spans="2:12" x14ac:dyDescent="0.3">
      <c r="B58" s="10"/>
      <c r="C58" s="10"/>
      <c r="D58" s="11"/>
      <c r="E58" s="11">
        <v>3222</v>
      </c>
      <c r="F58" s="11" t="s">
        <v>93</v>
      </c>
      <c r="G58" s="54">
        <v>248651.51</v>
      </c>
      <c r="H58" s="54">
        <v>280757</v>
      </c>
      <c r="I58" s="54">
        <v>266757</v>
      </c>
      <c r="J58" s="57">
        <v>259504.26</v>
      </c>
      <c r="K58" s="95">
        <f t="shared" si="18"/>
        <v>104.36464270818222</v>
      </c>
      <c r="L58" s="95">
        <f t="shared" si="19"/>
        <v>97.281143512635097</v>
      </c>
    </row>
    <row r="59" spans="2:12" x14ac:dyDescent="0.3">
      <c r="B59" s="10"/>
      <c r="C59" s="10"/>
      <c r="D59" s="11"/>
      <c r="E59" s="11">
        <v>3223</v>
      </c>
      <c r="F59" s="11" t="s">
        <v>94</v>
      </c>
      <c r="G59" s="54">
        <v>105595.77</v>
      </c>
      <c r="H59" s="54">
        <v>150630</v>
      </c>
      <c r="I59" s="54">
        <v>125630</v>
      </c>
      <c r="J59" s="57">
        <v>136139.04</v>
      </c>
      <c r="K59" s="95">
        <f t="shared" si="18"/>
        <v>128.92470976820377</v>
      </c>
      <c r="L59" s="95">
        <f t="shared" si="19"/>
        <v>108.36507203693387</v>
      </c>
    </row>
    <row r="60" spans="2:12" x14ac:dyDescent="0.3">
      <c r="B60" s="10"/>
      <c r="C60" s="10"/>
      <c r="D60" s="11"/>
      <c r="E60" s="11">
        <v>3224</v>
      </c>
      <c r="F60" s="11" t="s">
        <v>95</v>
      </c>
      <c r="G60" s="54">
        <v>5712.85</v>
      </c>
      <c r="H60" s="54">
        <v>3442</v>
      </c>
      <c r="I60" s="54">
        <v>3442</v>
      </c>
      <c r="J60" s="57">
        <v>5687.4</v>
      </c>
      <c r="K60" s="95">
        <f t="shared" si="18"/>
        <v>99.554513071409175</v>
      </c>
      <c r="L60" s="95">
        <f t="shared" si="19"/>
        <v>165.23532829750144</v>
      </c>
    </row>
    <row r="61" spans="2:12" x14ac:dyDescent="0.3">
      <c r="B61" s="10"/>
      <c r="C61" s="10"/>
      <c r="D61" s="11"/>
      <c r="E61" s="11">
        <v>3225</v>
      </c>
      <c r="F61" s="11" t="s">
        <v>96</v>
      </c>
      <c r="G61" s="54">
        <v>14374.79</v>
      </c>
      <c r="H61" s="54">
        <v>12928</v>
      </c>
      <c r="I61" s="54">
        <v>12928</v>
      </c>
      <c r="J61" s="57">
        <v>19862.189999999999</v>
      </c>
      <c r="K61" s="95">
        <f t="shared" si="18"/>
        <v>138.17377506036607</v>
      </c>
      <c r="L61" s="95">
        <f t="shared" si="19"/>
        <v>153.63698948019803</v>
      </c>
    </row>
    <row r="62" spans="2:12" x14ac:dyDescent="0.3">
      <c r="B62" s="10"/>
      <c r="C62" s="10"/>
      <c r="D62" s="11"/>
      <c r="E62" s="11">
        <v>3227</v>
      </c>
      <c r="F62" s="11" t="s">
        <v>97</v>
      </c>
      <c r="G62" s="54">
        <v>2370.3200000000002</v>
      </c>
      <c r="H62" s="54">
        <v>2593</v>
      </c>
      <c r="I62" s="54">
        <v>2593</v>
      </c>
      <c r="J62" s="57">
        <v>2634.37</v>
      </c>
      <c r="K62" s="95">
        <f t="shared" si="18"/>
        <v>111.13984609672953</v>
      </c>
      <c r="L62" s="95">
        <f t="shared" si="19"/>
        <v>101.59544928654067</v>
      </c>
    </row>
    <row r="63" spans="2:12" x14ac:dyDescent="0.3">
      <c r="B63" s="10"/>
      <c r="C63" s="10"/>
      <c r="D63" s="11">
        <v>323</v>
      </c>
      <c r="E63" s="11"/>
      <c r="F63" s="11" t="s">
        <v>98</v>
      </c>
      <c r="G63" s="54">
        <f>G64+G65+G66+G67+G68+G69+G70</f>
        <v>129712.02</v>
      </c>
      <c r="H63" s="54">
        <f t="shared" ref="H63:J63" si="26">H64+H65+H66+H67+H68+H69+H70</f>
        <v>126159</v>
      </c>
      <c r="I63" s="54">
        <f t="shared" si="26"/>
        <v>126159</v>
      </c>
      <c r="J63" s="54">
        <f t="shared" si="26"/>
        <v>151486.67000000001</v>
      </c>
      <c r="K63" s="95">
        <f t="shared" si="18"/>
        <v>116.78691766576452</v>
      </c>
      <c r="L63" s="95">
        <f t="shared" si="19"/>
        <v>120.07599140766811</v>
      </c>
    </row>
    <row r="64" spans="2:12" x14ac:dyDescent="0.3">
      <c r="B64" s="10"/>
      <c r="C64" s="10"/>
      <c r="D64" s="11"/>
      <c r="E64" s="11">
        <v>3231</v>
      </c>
      <c r="F64" s="11" t="s">
        <v>99</v>
      </c>
      <c r="G64" s="54">
        <v>12163.43</v>
      </c>
      <c r="H64" s="54">
        <v>10292</v>
      </c>
      <c r="I64" s="54">
        <v>10292</v>
      </c>
      <c r="J64" s="57">
        <v>14033.17</v>
      </c>
      <c r="K64" s="95">
        <f t="shared" si="18"/>
        <v>115.37181535142635</v>
      </c>
      <c r="L64" s="95">
        <f t="shared" si="19"/>
        <v>136.3502720559658</v>
      </c>
    </row>
    <row r="65" spans="2:12" x14ac:dyDescent="0.3">
      <c r="B65" s="10"/>
      <c r="C65" s="10"/>
      <c r="D65" s="11"/>
      <c r="E65" s="11">
        <v>3232</v>
      </c>
      <c r="F65" s="11" t="s">
        <v>100</v>
      </c>
      <c r="G65" s="54">
        <v>38811.730000000003</v>
      </c>
      <c r="H65" s="54">
        <v>42181</v>
      </c>
      <c r="I65" s="54">
        <v>42181</v>
      </c>
      <c r="J65" s="57">
        <v>46050.89</v>
      </c>
      <c r="K65" s="95">
        <f t="shared" si="18"/>
        <v>118.65199000405289</v>
      </c>
      <c r="L65" s="95">
        <f t="shared" si="19"/>
        <v>109.17448614305019</v>
      </c>
    </row>
    <row r="66" spans="2:12" x14ac:dyDescent="0.3">
      <c r="B66" s="10"/>
      <c r="C66" s="10"/>
      <c r="D66" s="11"/>
      <c r="E66" s="11">
        <v>3233</v>
      </c>
      <c r="F66" s="11" t="s">
        <v>101</v>
      </c>
      <c r="G66" s="54">
        <v>6371.7</v>
      </c>
      <c r="H66" s="54">
        <v>2656</v>
      </c>
      <c r="I66" s="54">
        <v>2656</v>
      </c>
      <c r="J66" s="57">
        <v>2403.1</v>
      </c>
      <c r="K66" s="95">
        <f t="shared" si="18"/>
        <v>37.71520944175024</v>
      </c>
      <c r="L66" s="95">
        <f t="shared" si="19"/>
        <v>90.478162650602414</v>
      </c>
    </row>
    <row r="67" spans="2:12" x14ac:dyDescent="0.3">
      <c r="B67" s="10"/>
      <c r="C67" s="10"/>
      <c r="D67" s="11"/>
      <c r="E67" s="11">
        <v>3234</v>
      </c>
      <c r="F67" s="11" t="s">
        <v>102</v>
      </c>
      <c r="G67" s="54">
        <v>31948.11</v>
      </c>
      <c r="H67" s="54">
        <v>31248</v>
      </c>
      <c r="I67" s="54">
        <v>31248</v>
      </c>
      <c r="J67" s="57">
        <v>33980.620000000003</v>
      </c>
      <c r="K67" s="95">
        <f t="shared" si="18"/>
        <v>106.3619099846595</v>
      </c>
      <c r="L67" s="95">
        <f t="shared" si="19"/>
        <v>108.74494367639529</v>
      </c>
    </row>
    <row r="68" spans="2:12" x14ac:dyDescent="0.3">
      <c r="B68" s="10"/>
      <c r="C68" s="10"/>
      <c r="D68" s="11"/>
      <c r="E68" s="11">
        <v>3236</v>
      </c>
      <c r="F68" s="11" t="s">
        <v>103</v>
      </c>
      <c r="G68" s="54">
        <v>6182.8</v>
      </c>
      <c r="H68" s="54">
        <v>1274</v>
      </c>
      <c r="I68" s="54">
        <v>1274</v>
      </c>
      <c r="J68" s="57">
        <v>215.1</v>
      </c>
      <c r="K68" s="95">
        <f t="shared" si="18"/>
        <v>3.4790062754738948</v>
      </c>
      <c r="L68" s="95">
        <f t="shared" si="19"/>
        <v>16.883830455259027</v>
      </c>
    </row>
    <row r="69" spans="2:12" x14ac:dyDescent="0.3">
      <c r="B69" s="10"/>
      <c r="C69" s="10"/>
      <c r="D69" s="11"/>
      <c r="E69" s="11">
        <v>3237</v>
      </c>
      <c r="F69" s="11" t="s">
        <v>104</v>
      </c>
      <c r="G69" s="54">
        <v>4915.03</v>
      </c>
      <c r="H69" s="54">
        <v>7919</v>
      </c>
      <c r="I69" s="54">
        <v>7919</v>
      </c>
      <c r="J69" s="57">
        <v>8516.39</v>
      </c>
      <c r="K69" s="95">
        <f t="shared" si="18"/>
        <v>173.27239101287276</v>
      </c>
      <c r="L69" s="95">
        <f t="shared" si="19"/>
        <v>107.54375552468744</v>
      </c>
    </row>
    <row r="70" spans="2:12" x14ac:dyDescent="0.3">
      <c r="B70" s="10"/>
      <c r="C70" s="10"/>
      <c r="D70" s="11"/>
      <c r="E70" s="11">
        <v>3239</v>
      </c>
      <c r="F70" s="11" t="s">
        <v>105</v>
      </c>
      <c r="G70" s="54">
        <v>29319.22</v>
      </c>
      <c r="H70" s="54">
        <v>30589</v>
      </c>
      <c r="I70" s="54">
        <v>30589</v>
      </c>
      <c r="J70" s="57">
        <v>46287.4</v>
      </c>
      <c r="K70" s="95">
        <f t="shared" si="18"/>
        <v>157.87391342607339</v>
      </c>
      <c r="L70" s="95">
        <f t="shared" si="19"/>
        <v>151.32040929745986</v>
      </c>
    </row>
    <row r="71" spans="2:12" x14ac:dyDescent="0.3">
      <c r="B71" s="10"/>
      <c r="C71" s="10"/>
      <c r="D71" s="11">
        <v>329</v>
      </c>
      <c r="E71" s="11"/>
      <c r="F71" s="11" t="s">
        <v>106</v>
      </c>
      <c r="G71" s="54">
        <f>G72+G73+G74</f>
        <v>3283.92</v>
      </c>
      <c r="H71" s="54">
        <f t="shared" ref="H71:J71" si="27">H72+H73+H74</f>
        <v>6395</v>
      </c>
      <c r="I71" s="54">
        <f t="shared" si="27"/>
        <v>6395</v>
      </c>
      <c r="J71" s="54">
        <f t="shared" si="27"/>
        <v>4285.3900000000003</v>
      </c>
      <c r="K71" s="95">
        <f t="shared" si="18"/>
        <v>130.49617530268705</v>
      </c>
      <c r="L71" s="95">
        <f t="shared" si="19"/>
        <v>67.011571540265834</v>
      </c>
    </row>
    <row r="72" spans="2:12" x14ac:dyDescent="0.3">
      <c r="B72" s="10"/>
      <c r="C72" s="10"/>
      <c r="D72" s="11"/>
      <c r="E72" s="11">
        <v>3291</v>
      </c>
      <c r="F72" s="11" t="s">
        <v>107</v>
      </c>
      <c r="G72" s="54">
        <v>969.81</v>
      </c>
      <c r="H72" s="54">
        <v>1327</v>
      </c>
      <c r="I72" s="54">
        <v>1327</v>
      </c>
      <c r="J72" s="57">
        <v>1776.23</v>
      </c>
      <c r="K72" s="95">
        <f t="shared" si="18"/>
        <v>183.15237005186583</v>
      </c>
      <c r="L72" s="95">
        <f t="shared" si="19"/>
        <v>133.85305199698567</v>
      </c>
    </row>
    <row r="73" spans="2:12" x14ac:dyDescent="0.3">
      <c r="B73" s="10"/>
      <c r="C73" s="10"/>
      <c r="D73" s="11"/>
      <c r="E73" s="11">
        <v>3292</v>
      </c>
      <c r="F73" s="11" t="s">
        <v>108</v>
      </c>
      <c r="G73" s="54">
        <v>2048.61</v>
      </c>
      <c r="H73" s="54">
        <v>2360</v>
      </c>
      <c r="I73" s="54">
        <v>2360</v>
      </c>
      <c r="J73" s="57">
        <v>1903.86</v>
      </c>
      <c r="K73" s="95">
        <f t="shared" si="18"/>
        <v>92.93423345585542</v>
      </c>
      <c r="L73" s="95">
        <f t="shared" si="19"/>
        <v>80.672033898305088</v>
      </c>
    </row>
    <row r="74" spans="2:12" x14ac:dyDescent="0.3">
      <c r="B74" s="10"/>
      <c r="C74" s="10"/>
      <c r="D74" s="11"/>
      <c r="E74" s="11">
        <v>3295</v>
      </c>
      <c r="F74" s="11" t="s">
        <v>109</v>
      </c>
      <c r="G74" s="54">
        <v>265.5</v>
      </c>
      <c r="H74" s="54">
        <v>2708</v>
      </c>
      <c r="I74" s="54">
        <v>2708</v>
      </c>
      <c r="J74" s="57">
        <v>605.29999999999995</v>
      </c>
      <c r="K74" s="95">
        <f t="shared" si="18"/>
        <v>227.98493408662898</v>
      </c>
      <c r="L74" s="95">
        <f t="shared" si="19"/>
        <v>22.352289512555391</v>
      </c>
    </row>
    <row r="75" spans="2:12" x14ac:dyDescent="0.3">
      <c r="B75" s="10"/>
      <c r="C75" s="10">
        <v>34</v>
      </c>
      <c r="D75" s="11"/>
      <c r="E75" s="11"/>
      <c r="F75" s="11" t="s">
        <v>110</v>
      </c>
      <c r="G75" s="54">
        <f>G76</f>
        <v>1508.47</v>
      </c>
      <c r="H75" s="54">
        <f t="shared" ref="H75:J76" si="28">H76</f>
        <v>1992</v>
      </c>
      <c r="I75" s="54">
        <f t="shared" si="28"/>
        <v>1992</v>
      </c>
      <c r="J75" s="54">
        <f t="shared" si="28"/>
        <v>1754.36</v>
      </c>
      <c r="K75" s="95">
        <f t="shared" si="18"/>
        <v>116.30062248503449</v>
      </c>
      <c r="L75" s="95">
        <f t="shared" si="19"/>
        <v>88.070281124497981</v>
      </c>
    </row>
    <row r="76" spans="2:12" x14ac:dyDescent="0.3">
      <c r="B76" s="10"/>
      <c r="C76" s="10"/>
      <c r="D76" s="11">
        <v>343</v>
      </c>
      <c r="E76" s="11"/>
      <c r="F76" s="11" t="s">
        <v>111</v>
      </c>
      <c r="G76" s="54">
        <f>G77</f>
        <v>1508.47</v>
      </c>
      <c r="H76" s="54">
        <f t="shared" si="28"/>
        <v>1992</v>
      </c>
      <c r="I76" s="54">
        <f t="shared" si="28"/>
        <v>1992</v>
      </c>
      <c r="J76" s="54">
        <f t="shared" si="28"/>
        <v>1754.36</v>
      </c>
      <c r="K76" s="95">
        <f t="shared" si="18"/>
        <v>116.30062248503449</v>
      </c>
      <c r="L76" s="95">
        <f t="shared" si="19"/>
        <v>88.070281124497981</v>
      </c>
    </row>
    <row r="77" spans="2:12" x14ac:dyDescent="0.3">
      <c r="B77" s="10"/>
      <c r="C77" s="10"/>
      <c r="D77" s="11"/>
      <c r="E77" s="11">
        <v>3431</v>
      </c>
      <c r="F77" s="11" t="s">
        <v>112</v>
      </c>
      <c r="G77" s="54">
        <v>1508.47</v>
      </c>
      <c r="H77" s="54">
        <v>1992</v>
      </c>
      <c r="I77" s="54">
        <v>1992</v>
      </c>
      <c r="J77" s="57">
        <v>1754.36</v>
      </c>
      <c r="K77" s="95">
        <f t="shared" si="18"/>
        <v>116.30062248503449</v>
      </c>
      <c r="L77" s="95">
        <f t="shared" si="19"/>
        <v>88.070281124497981</v>
      </c>
    </row>
    <row r="78" spans="2:12" x14ac:dyDescent="0.3">
      <c r="B78" s="10"/>
      <c r="C78" s="10">
        <v>36</v>
      </c>
      <c r="D78" s="11"/>
      <c r="E78" s="11"/>
      <c r="F78" s="11" t="s">
        <v>115</v>
      </c>
      <c r="G78" s="54">
        <f>G79</f>
        <v>5156.59</v>
      </c>
      <c r="H78" s="54">
        <f t="shared" ref="H78:J79" si="29">H79</f>
        <v>0</v>
      </c>
      <c r="I78" s="54">
        <f t="shared" si="29"/>
        <v>0</v>
      </c>
      <c r="J78" s="54">
        <f t="shared" si="29"/>
        <v>0</v>
      </c>
      <c r="K78" s="95">
        <f t="shared" si="18"/>
        <v>0</v>
      </c>
      <c r="L78" s="95" t="e">
        <f t="shared" si="19"/>
        <v>#DIV/0!</v>
      </c>
    </row>
    <row r="79" spans="2:12" x14ac:dyDescent="0.3">
      <c r="B79" s="10"/>
      <c r="C79" s="10"/>
      <c r="D79" s="11">
        <v>369</v>
      </c>
      <c r="E79" s="11"/>
      <c r="F79" s="11" t="s">
        <v>113</v>
      </c>
      <c r="G79" s="54">
        <f>G80</f>
        <v>5156.59</v>
      </c>
      <c r="H79" s="54">
        <f t="shared" si="29"/>
        <v>0</v>
      </c>
      <c r="I79" s="54">
        <f t="shared" si="29"/>
        <v>0</v>
      </c>
      <c r="J79" s="54">
        <f t="shared" si="29"/>
        <v>0</v>
      </c>
      <c r="K79" s="95">
        <f t="shared" si="18"/>
        <v>0</v>
      </c>
      <c r="L79" s="95" t="e">
        <f t="shared" si="19"/>
        <v>#DIV/0!</v>
      </c>
    </row>
    <row r="80" spans="2:12" x14ac:dyDescent="0.3">
      <c r="B80" s="10"/>
      <c r="C80" s="10"/>
      <c r="D80" s="11"/>
      <c r="E80" s="11">
        <v>3691</v>
      </c>
      <c r="F80" s="11" t="s">
        <v>114</v>
      </c>
      <c r="G80" s="54">
        <v>5156.59</v>
      </c>
      <c r="H80" s="54">
        <v>0</v>
      </c>
      <c r="I80" s="54">
        <v>0</v>
      </c>
      <c r="J80" s="57">
        <v>0</v>
      </c>
      <c r="K80" s="95">
        <f t="shared" si="18"/>
        <v>0</v>
      </c>
      <c r="L80" s="95" t="e">
        <f t="shared" si="19"/>
        <v>#DIV/0!</v>
      </c>
    </row>
    <row r="81" spans="2:12" ht="26.4" customHeight="1" x14ac:dyDescent="0.3">
      <c r="B81" s="10"/>
      <c r="C81" s="10">
        <v>37</v>
      </c>
      <c r="D81" s="11"/>
      <c r="E81" s="11"/>
      <c r="F81" s="15" t="s">
        <v>116</v>
      </c>
      <c r="G81" s="54">
        <f>G82</f>
        <v>65723.28</v>
      </c>
      <c r="H81" s="54">
        <f t="shared" ref="H81:J81" si="30">H82</f>
        <v>81263</v>
      </c>
      <c r="I81" s="54">
        <f t="shared" si="30"/>
        <v>69263</v>
      </c>
      <c r="J81" s="54">
        <f t="shared" si="30"/>
        <v>70581.429999999993</v>
      </c>
      <c r="K81" s="95">
        <f t="shared" si="18"/>
        <v>107.39182524061488</v>
      </c>
      <c r="L81" s="95">
        <f t="shared" si="19"/>
        <v>101.90351269797726</v>
      </c>
    </row>
    <row r="82" spans="2:12" x14ac:dyDescent="0.3">
      <c r="B82" s="10"/>
      <c r="C82" s="10"/>
      <c r="D82" s="11">
        <v>372</v>
      </c>
      <c r="E82" s="11"/>
      <c r="F82" s="11" t="s">
        <v>117</v>
      </c>
      <c r="G82" s="54">
        <f>G83+G84</f>
        <v>65723.28</v>
      </c>
      <c r="H82" s="54">
        <f t="shared" ref="H82:J82" si="31">H83+H84</f>
        <v>81263</v>
      </c>
      <c r="I82" s="54">
        <f t="shared" si="31"/>
        <v>69263</v>
      </c>
      <c r="J82" s="54">
        <f t="shared" si="31"/>
        <v>70581.429999999993</v>
      </c>
      <c r="K82" s="95">
        <f t="shared" si="18"/>
        <v>107.39182524061488</v>
      </c>
      <c r="L82" s="95">
        <f t="shared" si="19"/>
        <v>101.90351269797726</v>
      </c>
    </row>
    <row r="83" spans="2:12" ht="14.4" customHeight="1" x14ac:dyDescent="0.3">
      <c r="B83" s="10"/>
      <c r="C83" s="10"/>
      <c r="D83" s="11"/>
      <c r="E83" s="11">
        <v>3721</v>
      </c>
      <c r="F83" s="15" t="s">
        <v>118</v>
      </c>
      <c r="G83" s="54">
        <v>32310.97</v>
      </c>
      <c r="H83" s="54">
        <v>38411</v>
      </c>
      <c r="I83" s="54">
        <v>38411</v>
      </c>
      <c r="J83" s="57">
        <v>38761.01</v>
      </c>
      <c r="K83" s="95">
        <f t="shared" si="18"/>
        <v>119.96238429239358</v>
      </c>
      <c r="L83" s="95">
        <f t="shared" si="19"/>
        <v>100.9112233474786</v>
      </c>
    </row>
    <row r="84" spans="2:12" x14ac:dyDescent="0.3">
      <c r="B84" s="10"/>
      <c r="C84" s="10"/>
      <c r="D84" s="11"/>
      <c r="E84" s="11">
        <v>3722</v>
      </c>
      <c r="F84" s="15" t="s">
        <v>119</v>
      </c>
      <c r="G84" s="54">
        <v>33412.31</v>
      </c>
      <c r="H84" s="54">
        <v>42852</v>
      </c>
      <c r="I84" s="54">
        <v>30852</v>
      </c>
      <c r="J84" s="57">
        <v>31820.42</v>
      </c>
      <c r="K84" s="95">
        <f t="shared" si="18"/>
        <v>95.235618249681025</v>
      </c>
      <c r="L84" s="95">
        <f t="shared" si="19"/>
        <v>103.13892130169842</v>
      </c>
    </row>
    <row r="85" spans="2:12" s="61" customFormat="1" x14ac:dyDescent="0.3">
      <c r="B85" s="12">
        <v>4</v>
      </c>
      <c r="C85" s="12"/>
      <c r="D85" s="12"/>
      <c r="E85" s="12"/>
      <c r="F85" s="17" t="s">
        <v>6</v>
      </c>
      <c r="G85" s="64">
        <f>G86+G94</f>
        <v>44365.520000000004</v>
      </c>
      <c r="H85" s="64">
        <f t="shared" ref="H85:I85" si="32">H86+H94</f>
        <v>6000</v>
      </c>
      <c r="I85" s="64">
        <f t="shared" si="32"/>
        <v>6000</v>
      </c>
      <c r="J85" s="64">
        <f>J86+J94</f>
        <v>205737.64</v>
      </c>
      <c r="K85" s="95">
        <f t="shared" si="18"/>
        <v>463.73318739417454</v>
      </c>
      <c r="L85" s="95">
        <f t="shared" si="19"/>
        <v>3428.9606666666673</v>
      </c>
    </row>
    <row r="86" spans="2:12" x14ac:dyDescent="0.3">
      <c r="B86" s="13"/>
      <c r="C86" s="13">
        <v>42</v>
      </c>
      <c r="D86" s="13"/>
      <c r="E86" s="13"/>
      <c r="F86" s="18" t="s">
        <v>120</v>
      </c>
      <c r="G86" s="54">
        <f>G87+G92</f>
        <v>44365.520000000004</v>
      </c>
      <c r="H86" s="54">
        <f t="shared" ref="H86:J86" si="33">H87+H92</f>
        <v>6000</v>
      </c>
      <c r="I86" s="54">
        <f t="shared" si="33"/>
        <v>6000</v>
      </c>
      <c r="J86" s="54">
        <f t="shared" si="33"/>
        <v>50563.89</v>
      </c>
      <c r="K86" s="95">
        <f t="shared" si="18"/>
        <v>113.97114245477118</v>
      </c>
      <c r="L86" s="95">
        <f t="shared" si="19"/>
        <v>842.73149999999998</v>
      </c>
    </row>
    <row r="87" spans="2:12" x14ac:dyDescent="0.3">
      <c r="B87" s="13"/>
      <c r="C87" s="13"/>
      <c r="D87" s="10">
        <v>422</v>
      </c>
      <c r="E87" s="10"/>
      <c r="F87" s="10" t="s">
        <v>121</v>
      </c>
      <c r="G87" s="54">
        <f>G88+G89+G91+G90</f>
        <v>26465.52</v>
      </c>
      <c r="H87" s="54">
        <f t="shared" ref="H87:I87" si="34">H88+H89+H91</f>
        <v>6000</v>
      </c>
      <c r="I87" s="54">
        <f t="shared" si="34"/>
        <v>6000</v>
      </c>
      <c r="J87" s="54">
        <f>J88+J89+J91+J90</f>
        <v>7987.09</v>
      </c>
      <c r="K87" s="95">
        <f t="shared" si="18"/>
        <v>30.179229427572178</v>
      </c>
      <c r="L87" s="95">
        <f t="shared" si="19"/>
        <v>133.11816666666667</v>
      </c>
    </row>
    <row r="88" spans="2:12" x14ac:dyDescent="0.3">
      <c r="B88" s="13"/>
      <c r="C88" s="13"/>
      <c r="D88" s="10"/>
      <c r="E88" s="10">
        <v>4221</v>
      </c>
      <c r="F88" s="10" t="s">
        <v>122</v>
      </c>
      <c r="G88" s="54">
        <v>1062.5</v>
      </c>
      <c r="H88" s="54">
        <v>0</v>
      </c>
      <c r="I88" s="63">
        <v>0</v>
      </c>
      <c r="J88" s="57">
        <v>880</v>
      </c>
      <c r="K88" s="95">
        <f t="shared" si="18"/>
        <v>82.82352941176471</v>
      </c>
      <c r="L88" s="95" t="e">
        <f t="shared" si="19"/>
        <v>#DIV/0!</v>
      </c>
    </row>
    <row r="89" spans="2:12" x14ac:dyDescent="0.3">
      <c r="B89" s="13"/>
      <c r="C89" s="13"/>
      <c r="D89" s="10"/>
      <c r="E89" s="10">
        <v>4222</v>
      </c>
      <c r="F89" s="10" t="s">
        <v>123</v>
      </c>
      <c r="G89" s="54">
        <v>1030.53</v>
      </c>
      <c r="H89" s="54">
        <v>0</v>
      </c>
      <c r="I89" s="63">
        <v>0</v>
      </c>
      <c r="J89" s="57">
        <v>0</v>
      </c>
      <c r="K89" s="95">
        <f t="shared" si="18"/>
        <v>0</v>
      </c>
      <c r="L89" s="95" t="e">
        <f t="shared" si="19"/>
        <v>#DIV/0!</v>
      </c>
    </row>
    <row r="90" spans="2:12" x14ac:dyDescent="0.3">
      <c r="B90" s="13"/>
      <c r="C90" s="13"/>
      <c r="D90" s="10"/>
      <c r="E90" s="10">
        <v>4226</v>
      </c>
      <c r="F90" s="10" t="s">
        <v>177</v>
      </c>
      <c r="G90" s="54">
        <v>3493</v>
      </c>
      <c r="H90" s="54">
        <v>0</v>
      </c>
      <c r="I90" s="63">
        <v>0</v>
      </c>
      <c r="J90" s="57">
        <v>0</v>
      </c>
      <c r="K90" s="95"/>
      <c r="L90" s="95"/>
    </row>
    <row r="91" spans="2:12" x14ac:dyDescent="0.3">
      <c r="B91" s="13"/>
      <c r="C91" s="13"/>
      <c r="D91" s="10"/>
      <c r="E91" s="10">
        <v>4227</v>
      </c>
      <c r="F91" s="10" t="s">
        <v>124</v>
      </c>
      <c r="G91" s="54">
        <v>20879.490000000002</v>
      </c>
      <c r="H91" s="54">
        <v>6000</v>
      </c>
      <c r="I91" s="63">
        <v>6000</v>
      </c>
      <c r="J91" s="57">
        <v>7107.09</v>
      </c>
      <c r="K91" s="95">
        <f t="shared" si="18"/>
        <v>34.038618759366244</v>
      </c>
      <c r="L91" s="95">
        <f t="shared" si="19"/>
        <v>118.4515</v>
      </c>
    </row>
    <row r="92" spans="2:12" x14ac:dyDescent="0.3">
      <c r="B92" s="13"/>
      <c r="C92" s="13"/>
      <c r="D92" s="10">
        <v>423</v>
      </c>
      <c r="E92" s="10"/>
      <c r="F92" s="10" t="s">
        <v>125</v>
      </c>
      <c r="G92" s="54">
        <f>G93</f>
        <v>17900</v>
      </c>
      <c r="H92" s="54">
        <f t="shared" ref="H92:J92" si="35">H93</f>
        <v>0</v>
      </c>
      <c r="I92" s="54">
        <v>0</v>
      </c>
      <c r="J92" s="54">
        <f t="shared" si="35"/>
        <v>42576.800000000003</v>
      </c>
      <c r="K92" s="95">
        <f t="shared" si="18"/>
        <v>237.85921787709498</v>
      </c>
      <c r="L92" s="95" t="e">
        <f t="shared" si="19"/>
        <v>#DIV/0!</v>
      </c>
    </row>
    <row r="93" spans="2:12" x14ac:dyDescent="0.3">
      <c r="B93" s="13"/>
      <c r="C93" s="13"/>
      <c r="D93" s="10"/>
      <c r="E93" s="10">
        <v>4231</v>
      </c>
      <c r="F93" s="10" t="s">
        <v>126</v>
      </c>
      <c r="G93" s="54">
        <v>17900</v>
      </c>
      <c r="H93" s="54">
        <v>0</v>
      </c>
      <c r="I93" s="63">
        <v>0</v>
      </c>
      <c r="J93" s="57">
        <v>42576.800000000003</v>
      </c>
      <c r="K93" s="95">
        <f t="shared" si="18"/>
        <v>237.85921787709498</v>
      </c>
      <c r="L93" s="95" t="e">
        <f t="shared" si="19"/>
        <v>#DIV/0!</v>
      </c>
    </row>
    <row r="94" spans="2:12" x14ac:dyDescent="0.3">
      <c r="B94" s="13"/>
      <c r="C94" s="13">
        <v>45</v>
      </c>
      <c r="D94" s="10"/>
      <c r="E94" s="10"/>
      <c r="F94" s="10" t="s">
        <v>127</v>
      </c>
      <c r="G94" s="54">
        <f>G95</f>
        <v>0</v>
      </c>
      <c r="H94" s="54">
        <f t="shared" ref="H94:I94" si="36">H95</f>
        <v>0</v>
      </c>
      <c r="I94" s="54">
        <f t="shared" si="36"/>
        <v>0</v>
      </c>
      <c r="J94" s="54">
        <f>J95</f>
        <v>155173.75</v>
      </c>
      <c r="K94" s="95" t="e">
        <f t="shared" si="18"/>
        <v>#DIV/0!</v>
      </c>
      <c r="L94" s="95" t="e">
        <f t="shared" si="19"/>
        <v>#DIV/0!</v>
      </c>
    </row>
    <row r="95" spans="2:12" x14ac:dyDescent="0.3">
      <c r="B95" s="13"/>
      <c r="C95" s="13"/>
      <c r="D95" s="10">
        <v>451</v>
      </c>
      <c r="E95" s="10"/>
      <c r="F95" s="10" t="s">
        <v>128</v>
      </c>
      <c r="G95" s="54">
        <v>0</v>
      </c>
      <c r="H95" s="54">
        <v>0</v>
      </c>
      <c r="I95" s="63">
        <v>0</v>
      </c>
      <c r="J95" s="57">
        <v>155173.75</v>
      </c>
      <c r="K95" s="95" t="e">
        <f t="shared" si="18"/>
        <v>#DIV/0!</v>
      </c>
      <c r="L95" s="95" t="e">
        <f t="shared" si="19"/>
        <v>#DIV/0!</v>
      </c>
    </row>
    <row r="96" spans="2:12" x14ac:dyDescent="0.3">
      <c r="B96" s="13"/>
      <c r="C96" s="13"/>
      <c r="D96" s="10"/>
      <c r="E96" s="10"/>
      <c r="F96" s="10"/>
      <c r="G96" s="54"/>
      <c r="H96" s="54"/>
      <c r="I96" s="63"/>
      <c r="J96" s="57"/>
      <c r="K96" s="58"/>
      <c r="L96" s="58"/>
    </row>
    <row r="97" spans="2:12" x14ac:dyDescent="0.3">
      <c r="B97" s="13"/>
      <c r="C97" s="13"/>
      <c r="D97" s="10"/>
      <c r="E97" s="10"/>
      <c r="F97" s="10"/>
      <c r="G97" s="54"/>
      <c r="H97" s="54"/>
      <c r="I97" s="63"/>
      <c r="J97" s="57"/>
      <c r="K97" s="58"/>
      <c r="L97" s="58"/>
    </row>
    <row r="100" spans="2:12" ht="15" customHeight="1" x14ac:dyDescent="0.3">
      <c r="B100" s="34"/>
      <c r="C100" s="34"/>
      <c r="D100" s="34"/>
      <c r="E100" s="34"/>
      <c r="F100" s="34"/>
      <c r="G100" s="34"/>
      <c r="H100" s="34"/>
      <c r="I100" s="34"/>
      <c r="J100" s="34"/>
      <c r="K100" s="93"/>
      <c r="L100" s="93"/>
    </row>
    <row r="101" spans="2:12" x14ac:dyDescent="0.3">
      <c r="B101" s="34"/>
      <c r="C101" s="34"/>
      <c r="D101" s="34"/>
      <c r="E101" s="34"/>
      <c r="F101" s="34"/>
      <c r="G101" s="34"/>
      <c r="H101" s="34"/>
      <c r="I101" s="34"/>
      <c r="J101" s="34"/>
      <c r="K101" s="93"/>
      <c r="L101" s="93"/>
    </row>
    <row r="102" spans="2:12" ht="4.5" customHeight="1" x14ac:dyDescent="0.3">
      <c r="B102" s="34"/>
      <c r="C102" s="34"/>
      <c r="D102" s="34"/>
      <c r="E102" s="34"/>
      <c r="F102" s="34"/>
      <c r="G102" s="34"/>
      <c r="H102" s="34"/>
      <c r="I102" s="34"/>
      <c r="J102" s="34"/>
      <c r="K102" s="93"/>
      <c r="L102" s="93"/>
    </row>
  </sheetData>
  <mergeCells count="7">
    <mergeCell ref="B41:F41"/>
    <mergeCell ref="B2:L2"/>
    <mergeCell ref="B4:L4"/>
    <mergeCell ref="B6:L6"/>
    <mergeCell ref="B8:F8"/>
    <mergeCell ref="B9:F9"/>
    <mergeCell ref="B40:F40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75"/>
  <sheetViews>
    <sheetView workbookViewId="0">
      <selection activeCell="E39" sqref="E39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121" t="s">
        <v>45</v>
      </c>
      <c r="C2" s="121"/>
      <c r="D2" s="121"/>
      <c r="E2" s="121"/>
      <c r="F2" s="121"/>
      <c r="G2" s="121"/>
      <c r="H2" s="121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33.75" customHeight="1" x14ac:dyDescent="0.3">
      <c r="B4" s="40" t="s">
        <v>7</v>
      </c>
      <c r="C4" s="40" t="s">
        <v>200</v>
      </c>
      <c r="D4" s="40" t="s">
        <v>183</v>
      </c>
      <c r="E4" s="40" t="s">
        <v>184</v>
      </c>
      <c r="F4" s="40" t="s">
        <v>201</v>
      </c>
      <c r="G4" s="40" t="s">
        <v>28</v>
      </c>
      <c r="H4" s="40" t="s">
        <v>59</v>
      </c>
    </row>
    <row r="5" spans="2:8" x14ac:dyDescent="0.3">
      <c r="B5" s="40">
        <v>1</v>
      </c>
      <c r="C5" s="44">
        <v>2</v>
      </c>
      <c r="D5" s="44">
        <v>3</v>
      </c>
      <c r="E5" s="44">
        <v>4</v>
      </c>
      <c r="F5" s="44">
        <v>5</v>
      </c>
      <c r="G5" s="44" t="s">
        <v>42</v>
      </c>
      <c r="H5" s="44" t="s">
        <v>43</v>
      </c>
    </row>
    <row r="6" spans="2:8" s="61" customFormat="1" x14ac:dyDescent="0.3">
      <c r="B6" s="9" t="s">
        <v>56</v>
      </c>
      <c r="C6" s="66">
        <f>C7+C11+C14+C18+C23+C30</f>
        <v>4669674.9000000004</v>
      </c>
      <c r="D6" s="66">
        <f>D7+D11+D14+D18+D23+D30</f>
        <v>4838048</v>
      </c>
      <c r="E6" s="66">
        <f>E7+E11+E14+E18+E23+E30</f>
        <v>4787048</v>
      </c>
      <c r="F6" s="66">
        <f>F7+F11+F14+F18+F23+F30</f>
        <v>5542803.8100000005</v>
      </c>
      <c r="G6" s="92">
        <f>F6/C6*100</f>
        <v>118.69785217810345</v>
      </c>
      <c r="H6" s="92">
        <f>F6/E6*100</f>
        <v>115.78751268004834</v>
      </c>
    </row>
    <row r="7" spans="2:8" s="61" customFormat="1" x14ac:dyDescent="0.3">
      <c r="B7" s="9" t="s">
        <v>18</v>
      </c>
      <c r="C7" s="64">
        <f>C8</f>
        <v>4177896.45</v>
      </c>
      <c r="D7" s="64">
        <f t="shared" ref="D7:F7" si="0">D8</f>
        <v>4748504</v>
      </c>
      <c r="E7" s="64">
        <f t="shared" si="0"/>
        <v>4697504</v>
      </c>
      <c r="F7" s="64">
        <f t="shared" si="0"/>
        <v>4740204.13</v>
      </c>
      <c r="G7" s="92">
        <f t="shared" ref="G7:G72" si="1">F7/C7*100</f>
        <v>113.45911002653023</v>
      </c>
      <c r="H7" s="92">
        <f t="shared" ref="H7:H72" si="2">F7/E7*100</f>
        <v>100.90899613922628</v>
      </c>
    </row>
    <row r="8" spans="2:8" x14ac:dyDescent="0.3">
      <c r="B8" s="22" t="s">
        <v>19</v>
      </c>
      <c r="C8" s="54">
        <f>C9</f>
        <v>4177896.45</v>
      </c>
      <c r="D8" s="54">
        <f t="shared" ref="D8:E8" si="3">D9</f>
        <v>4748504</v>
      </c>
      <c r="E8" s="54">
        <f t="shared" si="3"/>
        <v>4697504</v>
      </c>
      <c r="F8" s="54">
        <f>F9</f>
        <v>4740204.13</v>
      </c>
      <c r="G8" s="92">
        <f t="shared" si="1"/>
        <v>113.45911002653023</v>
      </c>
      <c r="H8" s="92">
        <f t="shared" si="2"/>
        <v>100.90899613922628</v>
      </c>
    </row>
    <row r="9" spans="2:8" ht="26.4" x14ac:dyDescent="0.3">
      <c r="B9" s="22" t="s">
        <v>129</v>
      </c>
      <c r="C9" s="54">
        <v>4177896.45</v>
      </c>
      <c r="D9" s="54">
        <v>4748504</v>
      </c>
      <c r="E9" s="54">
        <v>4697504</v>
      </c>
      <c r="F9" s="57">
        <v>4740204.13</v>
      </c>
      <c r="G9" s="92">
        <f t="shared" si="1"/>
        <v>113.45911002653023</v>
      </c>
      <c r="H9" s="92">
        <f t="shared" si="2"/>
        <v>100.90899613922628</v>
      </c>
    </row>
    <row r="10" spans="2:8" x14ac:dyDescent="0.3">
      <c r="B10" s="23"/>
      <c r="C10" s="54"/>
      <c r="D10" s="54"/>
      <c r="E10" s="54"/>
      <c r="F10" s="57"/>
      <c r="G10" s="92" t="e">
        <f t="shared" si="1"/>
        <v>#DIV/0!</v>
      </c>
      <c r="H10" s="92" t="e">
        <f t="shared" si="2"/>
        <v>#DIV/0!</v>
      </c>
    </row>
    <row r="11" spans="2:8" s="61" customFormat="1" x14ac:dyDescent="0.3">
      <c r="B11" s="9" t="s">
        <v>22</v>
      </c>
      <c r="C11" s="64">
        <f>C12</f>
        <v>0</v>
      </c>
      <c r="D11" s="64">
        <f t="shared" ref="D11:F11" si="4">D12</f>
        <v>0</v>
      </c>
      <c r="E11" s="64">
        <f t="shared" si="4"/>
        <v>0</v>
      </c>
      <c r="F11" s="64">
        <f t="shared" si="4"/>
        <v>0</v>
      </c>
      <c r="G11" s="92" t="e">
        <f t="shared" si="1"/>
        <v>#DIV/0!</v>
      </c>
      <c r="H11" s="92" t="e">
        <f t="shared" si="2"/>
        <v>#DIV/0!</v>
      </c>
    </row>
    <row r="12" spans="2:8" x14ac:dyDescent="0.3">
      <c r="B12" s="24" t="s">
        <v>23</v>
      </c>
      <c r="C12" s="54">
        <v>0</v>
      </c>
      <c r="D12" s="54">
        <v>0</v>
      </c>
      <c r="E12" s="63"/>
      <c r="F12" s="57">
        <v>0</v>
      </c>
      <c r="G12" s="92" t="e">
        <f t="shared" si="1"/>
        <v>#DIV/0!</v>
      </c>
      <c r="H12" s="92" t="e">
        <f t="shared" si="2"/>
        <v>#DIV/0!</v>
      </c>
    </row>
    <row r="13" spans="2:8" x14ac:dyDescent="0.3">
      <c r="B13" s="24"/>
      <c r="C13" s="54"/>
      <c r="D13" s="54"/>
      <c r="E13" s="63"/>
      <c r="F13" s="57"/>
      <c r="G13" s="92" t="e">
        <f t="shared" si="1"/>
        <v>#DIV/0!</v>
      </c>
      <c r="H13" s="92" t="e">
        <f t="shared" si="2"/>
        <v>#DIV/0!</v>
      </c>
    </row>
    <row r="14" spans="2:8" s="61" customFormat="1" x14ac:dyDescent="0.3">
      <c r="B14" s="9" t="s">
        <v>24</v>
      </c>
      <c r="C14" s="64">
        <f>C15</f>
        <v>13485.64</v>
      </c>
      <c r="D14" s="64">
        <f t="shared" ref="D14:F14" si="5">D15</f>
        <v>12000</v>
      </c>
      <c r="E14" s="64">
        <f t="shared" si="5"/>
        <v>12000</v>
      </c>
      <c r="F14" s="64">
        <f t="shared" si="5"/>
        <v>11664.48</v>
      </c>
      <c r="G14" s="92">
        <f t="shared" si="1"/>
        <v>86.495561204362573</v>
      </c>
      <c r="H14" s="92">
        <f t="shared" si="2"/>
        <v>97.204000000000008</v>
      </c>
    </row>
    <row r="15" spans="2:8" x14ac:dyDescent="0.3">
      <c r="B15" s="24" t="s">
        <v>25</v>
      </c>
      <c r="C15" s="54">
        <f>C16</f>
        <v>13485.64</v>
      </c>
      <c r="D15" s="54">
        <f t="shared" ref="D15:F15" si="6">D16</f>
        <v>12000</v>
      </c>
      <c r="E15" s="54">
        <f t="shared" si="6"/>
        <v>12000</v>
      </c>
      <c r="F15" s="54">
        <f t="shared" si="6"/>
        <v>11664.48</v>
      </c>
      <c r="G15" s="92">
        <f t="shared" si="1"/>
        <v>86.495561204362573</v>
      </c>
      <c r="H15" s="92">
        <f t="shared" si="2"/>
        <v>97.204000000000008</v>
      </c>
    </row>
    <row r="16" spans="2:8" x14ac:dyDescent="0.3">
      <c r="B16" s="65" t="s">
        <v>130</v>
      </c>
      <c r="C16" s="54">
        <v>13485.64</v>
      </c>
      <c r="D16" s="54">
        <v>12000</v>
      </c>
      <c r="E16" s="63">
        <v>12000</v>
      </c>
      <c r="F16" s="57">
        <v>11664.48</v>
      </c>
      <c r="G16" s="92">
        <f t="shared" si="1"/>
        <v>86.495561204362573</v>
      </c>
      <c r="H16" s="92">
        <f t="shared" si="2"/>
        <v>97.204000000000008</v>
      </c>
    </row>
    <row r="17" spans="2:8" x14ac:dyDescent="0.3">
      <c r="B17" s="65"/>
      <c r="C17" s="54"/>
      <c r="D17" s="54"/>
      <c r="E17" s="63"/>
      <c r="F17" s="57"/>
      <c r="G17" s="92" t="e">
        <f t="shared" si="1"/>
        <v>#DIV/0!</v>
      </c>
      <c r="H17" s="92" t="e">
        <f t="shared" si="2"/>
        <v>#DIV/0!</v>
      </c>
    </row>
    <row r="18" spans="2:8" s="61" customFormat="1" x14ac:dyDescent="0.3">
      <c r="B18" s="9" t="s">
        <v>131</v>
      </c>
      <c r="C18" s="64">
        <f>C19</f>
        <v>22969.18</v>
      </c>
      <c r="D18" s="64">
        <f t="shared" ref="D18:F18" si="7">D19</f>
        <v>26000</v>
      </c>
      <c r="E18" s="64">
        <f t="shared" si="7"/>
        <v>26000</v>
      </c>
      <c r="F18" s="64">
        <f t="shared" si="7"/>
        <v>54494.290000000008</v>
      </c>
      <c r="G18" s="92">
        <f t="shared" si="1"/>
        <v>237.24961012974779</v>
      </c>
      <c r="H18" s="92">
        <f t="shared" si="2"/>
        <v>209.5934230769231</v>
      </c>
    </row>
    <row r="19" spans="2:8" x14ac:dyDescent="0.3">
      <c r="B19" s="65" t="s">
        <v>132</v>
      </c>
      <c r="C19" s="54">
        <f>C20+C21</f>
        <v>22969.18</v>
      </c>
      <c r="D19" s="54">
        <f t="shared" ref="D19:F19" si="8">D20+D21</f>
        <v>26000</v>
      </c>
      <c r="E19" s="54">
        <f t="shared" si="8"/>
        <v>26000</v>
      </c>
      <c r="F19" s="54">
        <f t="shared" si="8"/>
        <v>54494.290000000008</v>
      </c>
      <c r="G19" s="92">
        <f t="shared" si="1"/>
        <v>237.24961012974779</v>
      </c>
      <c r="H19" s="92">
        <f t="shared" si="2"/>
        <v>209.5934230769231</v>
      </c>
    </row>
    <row r="20" spans="2:8" ht="26.4" x14ac:dyDescent="0.3">
      <c r="B20" s="65" t="s">
        <v>137</v>
      </c>
      <c r="C20" s="54">
        <v>22969.18</v>
      </c>
      <c r="D20" s="54">
        <v>26000</v>
      </c>
      <c r="E20" s="63">
        <v>26000</v>
      </c>
      <c r="F20" s="57">
        <v>18754.88</v>
      </c>
      <c r="G20" s="92">
        <f t="shared" si="1"/>
        <v>81.652370698475082</v>
      </c>
      <c r="H20" s="92">
        <f t="shared" si="2"/>
        <v>72.134153846153851</v>
      </c>
    </row>
    <row r="21" spans="2:8" ht="26.4" x14ac:dyDescent="0.3">
      <c r="B21" s="65" t="s">
        <v>135</v>
      </c>
      <c r="C21" s="54">
        <v>0</v>
      </c>
      <c r="D21" s="54">
        <v>0</v>
      </c>
      <c r="E21" s="63">
        <v>0</v>
      </c>
      <c r="F21" s="57">
        <v>35739.410000000003</v>
      </c>
      <c r="G21" s="92" t="e">
        <f t="shared" si="1"/>
        <v>#DIV/0!</v>
      </c>
      <c r="H21" s="92" t="e">
        <f t="shared" si="2"/>
        <v>#DIV/0!</v>
      </c>
    </row>
    <row r="22" spans="2:8" x14ac:dyDescent="0.3">
      <c r="B22" s="65"/>
      <c r="C22" s="54"/>
      <c r="D22" s="54"/>
      <c r="E22" s="63"/>
      <c r="F22" s="57"/>
      <c r="G22" s="92" t="e">
        <f t="shared" si="1"/>
        <v>#DIV/0!</v>
      </c>
      <c r="H22" s="92" t="e">
        <f t="shared" si="2"/>
        <v>#DIV/0!</v>
      </c>
    </row>
    <row r="23" spans="2:8" s="61" customFormat="1" x14ac:dyDescent="0.3">
      <c r="B23" s="9" t="s">
        <v>133</v>
      </c>
      <c r="C23" s="64">
        <f>C24+C26</f>
        <v>405361.32999999996</v>
      </c>
      <c r="D23" s="64">
        <f t="shared" ref="D23:E23" si="9">D24</f>
        <v>45544</v>
      </c>
      <c r="E23" s="64">
        <f t="shared" si="9"/>
        <v>45544</v>
      </c>
      <c r="F23" s="64">
        <f>F24+F26</f>
        <v>650892.32999999996</v>
      </c>
      <c r="G23" s="92">
        <f t="shared" si="1"/>
        <v>160.57089856104429</v>
      </c>
      <c r="H23" s="92">
        <f t="shared" si="2"/>
        <v>1429.1505577024416</v>
      </c>
    </row>
    <row r="24" spans="2:8" x14ac:dyDescent="0.3">
      <c r="B24" s="65" t="s">
        <v>134</v>
      </c>
      <c r="C24" s="54">
        <f>C25</f>
        <v>46782.73</v>
      </c>
      <c r="D24" s="54">
        <f t="shared" ref="D24:E24" si="10">D25</f>
        <v>45544</v>
      </c>
      <c r="E24" s="54">
        <f t="shared" si="10"/>
        <v>45544</v>
      </c>
      <c r="F24" s="54">
        <f>F25</f>
        <v>0</v>
      </c>
      <c r="G24" s="92">
        <f t="shared" si="1"/>
        <v>0</v>
      </c>
      <c r="H24" s="92">
        <f t="shared" si="2"/>
        <v>0</v>
      </c>
    </row>
    <row r="25" spans="2:8" ht="26.4" x14ac:dyDescent="0.3">
      <c r="B25" s="65" t="s">
        <v>135</v>
      </c>
      <c r="C25" s="54">
        <v>46782.73</v>
      </c>
      <c r="D25" s="54">
        <v>45544</v>
      </c>
      <c r="E25" s="63">
        <v>45544</v>
      </c>
      <c r="F25" s="57">
        <v>0</v>
      </c>
      <c r="G25" s="92">
        <f t="shared" si="1"/>
        <v>0</v>
      </c>
      <c r="H25" s="92">
        <f t="shared" si="2"/>
        <v>0</v>
      </c>
    </row>
    <row r="26" spans="2:8" x14ac:dyDescent="0.3">
      <c r="B26" s="65" t="s">
        <v>178</v>
      </c>
      <c r="C26" s="54">
        <f>C27</f>
        <v>358578.6</v>
      </c>
      <c r="D26" s="54"/>
      <c r="E26" s="63"/>
      <c r="F26" s="57">
        <f>F27+F28</f>
        <v>650892.32999999996</v>
      </c>
      <c r="G26" s="92"/>
      <c r="H26" s="92"/>
    </row>
    <row r="27" spans="2:8" ht="26.4" x14ac:dyDescent="0.3">
      <c r="B27" s="65" t="s">
        <v>135</v>
      </c>
      <c r="C27" s="54">
        <v>358578.6</v>
      </c>
      <c r="D27" s="54"/>
      <c r="E27" s="63"/>
      <c r="F27" s="57">
        <v>0</v>
      </c>
      <c r="G27" s="92"/>
      <c r="H27" s="92"/>
    </row>
    <row r="28" spans="2:8" ht="26.4" x14ac:dyDescent="0.3">
      <c r="B28" s="65" t="s">
        <v>193</v>
      </c>
      <c r="C28" s="54"/>
      <c r="D28" s="54"/>
      <c r="E28" s="63"/>
      <c r="F28" s="57">
        <v>650892.32999999996</v>
      </c>
      <c r="G28" s="92"/>
      <c r="H28" s="92"/>
    </row>
    <row r="29" spans="2:8" x14ac:dyDescent="0.3">
      <c r="B29" s="65"/>
      <c r="C29" s="54"/>
      <c r="D29" s="54"/>
      <c r="E29" s="63"/>
      <c r="F29" s="57"/>
      <c r="G29" s="92" t="e">
        <f t="shared" si="1"/>
        <v>#DIV/0!</v>
      </c>
      <c r="H29" s="92" t="e">
        <f t="shared" si="2"/>
        <v>#DIV/0!</v>
      </c>
    </row>
    <row r="30" spans="2:8" s="61" customFormat="1" x14ac:dyDescent="0.3">
      <c r="B30" s="9" t="s">
        <v>144</v>
      </c>
      <c r="C30" s="64">
        <f>C31</f>
        <v>49962.3</v>
      </c>
      <c r="D30" s="64">
        <f t="shared" ref="D30:F30" si="11">D31</f>
        <v>6000</v>
      </c>
      <c r="E30" s="64">
        <f t="shared" si="11"/>
        <v>6000</v>
      </c>
      <c r="F30" s="64">
        <f t="shared" si="11"/>
        <v>85548.58</v>
      </c>
      <c r="G30" s="92">
        <f t="shared" si="1"/>
        <v>171.22626460351105</v>
      </c>
      <c r="H30" s="92">
        <f t="shared" si="2"/>
        <v>1425.8096666666668</v>
      </c>
    </row>
    <row r="31" spans="2:8" x14ac:dyDescent="0.3">
      <c r="B31" s="65" t="s">
        <v>136</v>
      </c>
      <c r="C31" s="54">
        <f>C32</f>
        <v>49962.3</v>
      </c>
      <c r="D31" s="54">
        <f t="shared" ref="D31:F31" si="12">D32</f>
        <v>6000</v>
      </c>
      <c r="E31" s="54">
        <f t="shared" si="12"/>
        <v>6000</v>
      </c>
      <c r="F31" s="54">
        <f t="shared" si="12"/>
        <v>85548.58</v>
      </c>
      <c r="G31" s="92">
        <f t="shared" si="1"/>
        <v>171.22626460351105</v>
      </c>
      <c r="H31" s="92">
        <f t="shared" si="2"/>
        <v>1425.8096666666668</v>
      </c>
    </row>
    <row r="32" spans="2:8" x14ac:dyDescent="0.3">
      <c r="B32" s="65" t="s">
        <v>130</v>
      </c>
      <c r="C32" s="54">
        <v>49962.3</v>
      </c>
      <c r="D32" s="54">
        <v>6000</v>
      </c>
      <c r="E32" s="63">
        <v>6000</v>
      </c>
      <c r="F32" s="57">
        <v>85548.58</v>
      </c>
      <c r="G32" s="92">
        <f t="shared" si="1"/>
        <v>171.22626460351105</v>
      </c>
      <c r="H32" s="92">
        <f t="shared" si="2"/>
        <v>1425.8096666666668</v>
      </c>
    </row>
    <row r="33" spans="2:8" x14ac:dyDescent="0.3">
      <c r="B33" s="13"/>
      <c r="C33" s="54"/>
      <c r="D33" s="54"/>
      <c r="E33" s="63"/>
      <c r="F33" s="57"/>
      <c r="G33" s="92" t="e">
        <f t="shared" si="1"/>
        <v>#DIV/0!</v>
      </c>
      <c r="H33" s="92" t="e">
        <f t="shared" si="2"/>
        <v>#DIV/0!</v>
      </c>
    </row>
    <row r="34" spans="2:8" x14ac:dyDescent="0.3">
      <c r="B34" s="24"/>
      <c r="C34" s="54"/>
      <c r="D34" s="54"/>
      <c r="E34" s="63"/>
      <c r="F34" s="57"/>
      <c r="G34" s="92" t="e">
        <f t="shared" si="1"/>
        <v>#DIV/0!</v>
      </c>
      <c r="H34" s="92" t="e">
        <f t="shared" si="2"/>
        <v>#DIV/0!</v>
      </c>
    </row>
    <row r="35" spans="2:8" s="61" customFormat="1" ht="14.4" customHeight="1" x14ac:dyDescent="0.3">
      <c r="B35" s="9" t="s">
        <v>57</v>
      </c>
      <c r="C35" s="64">
        <f>C36+C46+C48+C53+C58+C67</f>
        <v>4626486.0200000005</v>
      </c>
      <c r="D35" s="64">
        <f>D36+D46+D48+D53+D58+D67</f>
        <v>4838048</v>
      </c>
      <c r="E35" s="64">
        <f>E36+E46+E48+E53+E58+E67</f>
        <v>4787048</v>
      </c>
      <c r="F35" s="64">
        <f>F36+F46+F48+F53+F58+F67</f>
        <v>5991906.5899999999</v>
      </c>
      <c r="G35" s="92">
        <f t="shared" si="1"/>
        <v>129.51312430422084</v>
      </c>
      <c r="H35" s="92">
        <f t="shared" si="2"/>
        <v>125.16913534186413</v>
      </c>
    </row>
    <row r="36" spans="2:8" s="61" customFormat="1" ht="14.4" customHeight="1" x14ac:dyDescent="0.3">
      <c r="B36" s="9" t="s">
        <v>18</v>
      </c>
      <c r="C36" s="64">
        <f>C37</f>
        <v>4177896.45</v>
      </c>
      <c r="D36" s="64">
        <f t="shared" ref="D36:E36" si="13">D37</f>
        <v>4748504</v>
      </c>
      <c r="E36" s="64">
        <f t="shared" si="13"/>
        <v>4697504</v>
      </c>
      <c r="F36" s="64">
        <f>F37</f>
        <v>5096592.34</v>
      </c>
      <c r="G36" s="92">
        <f t="shared" si="1"/>
        <v>121.98943657399646</v>
      </c>
      <c r="H36" s="92">
        <f t="shared" si="2"/>
        <v>108.49575306375469</v>
      </c>
    </row>
    <row r="37" spans="2:8" ht="14.4" customHeight="1" x14ac:dyDescent="0.3">
      <c r="B37" s="22" t="s">
        <v>19</v>
      </c>
      <c r="C37" s="54">
        <f>C38+C39+C40+C41+C42+C43</f>
        <v>4177896.45</v>
      </c>
      <c r="D37" s="54">
        <f>D38+D39+D40+D41</f>
        <v>4748504</v>
      </c>
      <c r="E37" s="54">
        <f t="shared" ref="E37" si="14">E38+E39+E40+E41</f>
        <v>4697504</v>
      </c>
      <c r="F37" s="54">
        <f>F38+F39+F40+F41+F42+F43</f>
        <v>5096592.34</v>
      </c>
      <c r="G37" s="92">
        <f t="shared" si="1"/>
        <v>121.98943657399646</v>
      </c>
      <c r="H37" s="92">
        <f t="shared" si="2"/>
        <v>108.49575306375469</v>
      </c>
    </row>
    <row r="38" spans="2:8" ht="14.4" customHeight="1" x14ac:dyDescent="0.3">
      <c r="B38" s="22" t="s">
        <v>138</v>
      </c>
      <c r="C38" s="54">
        <v>3506001.96</v>
      </c>
      <c r="D38" s="54">
        <v>4004508</v>
      </c>
      <c r="E38" s="54">
        <v>4004508</v>
      </c>
      <c r="F38" s="57">
        <v>4250544.3499999996</v>
      </c>
      <c r="G38" s="92">
        <f t="shared" si="1"/>
        <v>121.23622286851202</v>
      </c>
      <c r="H38" s="92">
        <f t="shared" si="2"/>
        <v>106.14398447949161</v>
      </c>
    </row>
    <row r="39" spans="2:8" ht="14.4" customHeight="1" x14ac:dyDescent="0.3">
      <c r="B39" s="22" t="s">
        <v>139</v>
      </c>
      <c r="C39" s="54">
        <v>575763.91</v>
      </c>
      <c r="D39" s="54">
        <v>660741</v>
      </c>
      <c r="E39" s="54">
        <v>621741</v>
      </c>
      <c r="F39" s="57">
        <v>646432.81999999995</v>
      </c>
      <c r="G39" s="92">
        <f t="shared" si="1"/>
        <v>112.27393880939844</v>
      </c>
      <c r="H39" s="92">
        <f t="shared" si="2"/>
        <v>103.97139966642057</v>
      </c>
    </row>
    <row r="40" spans="2:8" ht="14.4" customHeight="1" x14ac:dyDescent="0.3">
      <c r="B40" s="22" t="s">
        <v>140</v>
      </c>
      <c r="C40" s="54">
        <v>1508.47</v>
      </c>
      <c r="D40" s="54">
        <v>1992</v>
      </c>
      <c r="E40" s="54">
        <v>1992</v>
      </c>
      <c r="F40" s="57">
        <v>1754.36</v>
      </c>
      <c r="G40" s="92">
        <f t="shared" si="1"/>
        <v>116.30062248503449</v>
      </c>
      <c r="H40" s="92">
        <f t="shared" si="2"/>
        <v>88.070281124497981</v>
      </c>
    </row>
    <row r="41" spans="2:8" ht="14.4" customHeight="1" x14ac:dyDescent="0.3">
      <c r="B41" s="22" t="s">
        <v>141</v>
      </c>
      <c r="C41" s="54">
        <v>62130.05</v>
      </c>
      <c r="D41" s="54">
        <v>81263</v>
      </c>
      <c r="E41" s="54">
        <v>69263</v>
      </c>
      <c r="F41" s="57">
        <v>64152.06</v>
      </c>
      <c r="G41" s="92">
        <f t="shared" si="1"/>
        <v>103.25447991752783</v>
      </c>
      <c r="H41" s="92">
        <f t="shared" si="2"/>
        <v>92.620966461169743</v>
      </c>
    </row>
    <row r="42" spans="2:8" ht="14.4" customHeight="1" x14ac:dyDescent="0.3">
      <c r="B42" s="22" t="s">
        <v>143</v>
      </c>
      <c r="C42" s="54">
        <v>32492.06</v>
      </c>
      <c r="D42" s="54">
        <v>0</v>
      </c>
      <c r="E42" s="54">
        <v>0</v>
      </c>
      <c r="F42" s="57">
        <v>17900</v>
      </c>
      <c r="G42" s="92">
        <f t="shared" si="1"/>
        <v>55.090382081037639</v>
      </c>
      <c r="H42" s="92" t="e">
        <f t="shared" si="2"/>
        <v>#DIV/0!</v>
      </c>
    </row>
    <row r="43" spans="2:8" ht="14.4" customHeight="1" x14ac:dyDescent="0.3">
      <c r="B43" s="22" t="s">
        <v>142</v>
      </c>
      <c r="C43" s="54">
        <v>0</v>
      </c>
      <c r="D43" s="54">
        <v>0</v>
      </c>
      <c r="E43" s="54">
        <v>0</v>
      </c>
      <c r="F43" s="57">
        <v>115808.75</v>
      </c>
      <c r="G43" s="92" t="e">
        <f t="shared" si="1"/>
        <v>#DIV/0!</v>
      </c>
      <c r="H43" s="92" t="e">
        <f t="shared" si="2"/>
        <v>#DIV/0!</v>
      </c>
    </row>
    <row r="44" spans="2:8" ht="14.4" customHeight="1" x14ac:dyDescent="0.3">
      <c r="B44" s="22"/>
      <c r="C44" s="54"/>
      <c r="D44" s="54"/>
      <c r="E44" s="54"/>
      <c r="F44" s="57"/>
      <c r="G44" s="92" t="e">
        <f t="shared" si="1"/>
        <v>#DIV/0!</v>
      </c>
      <c r="H44" s="92" t="e">
        <f t="shared" si="2"/>
        <v>#DIV/0!</v>
      </c>
    </row>
    <row r="45" spans="2:8" s="61" customFormat="1" x14ac:dyDescent="0.3">
      <c r="B45" s="9" t="s">
        <v>22</v>
      </c>
      <c r="C45" s="64">
        <f>C46</f>
        <v>0</v>
      </c>
      <c r="D45" s="64">
        <f t="shared" ref="D45:F45" si="15">D46</f>
        <v>0</v>
      </c>
      <c r="E45" s="64">
        <f t="shared" si="15"/>
        <v>0</v>
      </c>
      <c r="F45" s="64">
        <f t="shared" si="15"/>
        <v>0</v>
      </c>
      <c r="G45" s="92" t="e">
        <f t="shared" si="1"/>
        <v>#DIV/0!</v>
      </c>
      <c r="H45" s="92" t="e">
        <f t="shared" si="2"/>
        <v>#DIV/0!</v>
      </c>
    </row>
    <row r="46" spans="2:8" x14ac:dyDescent="0.3">
      <c r="B46" s="24" t="s">
        <v>23</v>
      </c>
      <c r="C46" s="54">
        <v>0</v>
      </c>
      <c r="D46" s="54">
        <v>0</v>
      </c>
      <c r="E46" s="63">
        <v>0</v>
      </c>
      <c r="F46" s="57">
        <v>0</v>
      </c>
      <c r="G46" s="92" t="e">
        <f t="shared" si="1"/>
        <v>#DIV/0!</v>
      </c>
      <c r="H46" s="92" t="e">
        <f t="shared" si="2"/>
        <v>#DIV/0!</v>
      </c>
    </row>
    <row r="47" spans="2:8" x14ac:dyDescent="0.3">
      <c r="B47" s="24"/>
      <c r="C47" s="54"/>
      <c r="D47" s="54"/>
      <c r="E47" s="63"/>
      <c r="F47" s="57"/>
      <c r="G47" s="92" t="e">
        <f t="shared" si="1"/>
        <v>#DIV/0!</v>
      </c>
      <c r="H47" s="92" t="e">
        <f t="shared" si="2"/>
        <v>#DIV/0!</v>
      </c>
    </row>
    <row r="48" spans="2:8" s="61" customFormat="1" x14ac:dyDescent="0.3">
      <c r="B48" s="9" t="s">
        <v>24</v>
      </c>
      <c r="C48" s="64">
        <f>C49</f>
        <v>7930.42</v>
      </c>
      <c r="D48" s="64">
        <f t="shared" ref="D48:F48" si="16">D49</f>
        <v>12000</v>
      </c>
      <c r="E48" s="64">
        <f t="shared" si="16"/>
        <v>12000</v>
      </c>
      <c r="F48" s="64">
        <f t="shared" si="16"/>
        <v>18959.38</v>
      </c>
      <c r="G48" s="92">
        <f t="shared" si="1"/>
        <v>239.07157502376924</v>
      </c>
      <c r="H48" s="92">
        <f t="shared" si="2"/>
        <v>157.99483333333336</v>
      </c>
    </row>
    <row r="49" spans="2:11" x14ac:dyDescent="0.3">
      <c r="B49" s="24" t="s">
        <v>25</v>
      </c>
      <c r="C49" s="54">
        <f>C50+C51</f>
        <v>7930.42</v>
      </c>
      <c r="D49" s="54">
        <f t="shared" ref="D49:F49" si="17">D50+D51</f>
        <v>12000</v>
      </c>
      <c r="E49" s="54">
        <f t="shared" si="17"/>
        <v>12000</v>
      </c>
      <c r="F49" s="54">
        <f t="shared" si="17"/>
        <v>18959.38</v>
      </c>
      <c r="G49" s="92">
        <f t="shared" si="1"/>
        <v>239.07157502376924</v>
      </c>
      <c r="H49" s="92">
        <f t="shared" si="2"/>
        <v>157.99483333333336</v>
      </c>
    </row>
    <row r="50" spans="2:11" x14ac:dyDescent="0.3">
      <c r="B50" s="22" t="s">
        <v>139</v>
      </c>
      <c r="C50" s="54">
        <v>6720.55</v>
      </c>
      <c r="D50" s="54">
        <v>11000</v>
      </c>
      <c r="E50" s="63">
        <v>11000</v>
      </c>
      <c r="F50" s="57">
        <v>17376.27</v>
      </c>
      <c r="G50" s="92">
        <f t="shared" si="1"/>
        <v>258.55428499155579</v>
      </c>
      <c r="H50" s="92">
        <f t="shared" si="2"/>
        <v>157.96609090909089</v>
      </c>
    </row>
    <row r="51" spans="2:11" x14ac:dyDescent="0.3">
      <c r="B51" s="22" t="s">
        <v>143</v>
      </c>
      <c r="C51" s="57">
        <v>1209.8699999999999</v>
      </c>
      <c r="D51" s="57">
        <v>1000</v>
      </c>
      <c r="E51" s="57">
        <v>1000</v>
      </c>
      <c r="F51" s="57">
        <v>1583.11</v>
      </c>
      <c r="G51" s="92">
        <f t="shared" si="1"/>
        <v>130.84959541107725</v>
      </c>
      <c r="H51" s="92">
        <f t="shared" si="2"/>
        <v>158.31099999999998</v>
      </c>
    </row>
    <row r="52" spans="2:11" ht="15" customHeight="1" x14ac:dyDescent="0.3">
      <c r="B52" s="67"/>
      <c r="C52" s="68"/>
      <c r="D52" s="68"/>
      <c r="E52" s="68"/>
      <c r="F52" s="68"/>
      <c r="G52" s="92" t="e">
        <f t="shared" si="1"/>
        <v>#DIV/0!</v>
      </c>
      <c r="H52" s="92" t="e">
        <f t="shared" si="2"/>
        <v>#DIV/0!</v>
      </c>
      <c r="I52" s="34"/>
      <c r="J52" s="34"/>
      <c r="K52" s="34"/>
    </row>
    <row r="53" spans="2:11" s="61" customFormat="1" x14ac:dyDescent="0.3">
      <c r="B53" s="9" t="s">
        <v>131</v>
      </c>
      <c r="C53" s="64">
        <f>C54</f>
        <v>17787.59</v>
      </c>
      <c r="D53" s="64">
        <f t="shared" ref="D53:E53" si="18">D54</f>
        <v>26000</v>
      </c>
      <c r="E53" s="64">
        <f t="shared" si="18"/>
        <v>26000</v>
      </c>
      <c r="F53" s="64">
        <f>F54</f>
        <v>54361.57</v>
      </c>
      <c r="G53" s="92">
        <f t="shared" si="1"/>
        <v>305.61515078771208</v>
      </c>
      <c r="H53" s="92">
        <f t="shared" si="2"/>
        <v>209.08296153846155</v>
      </c>
    </row>
    <row r="54" spans="2:11" x14ac:dyDescent="0.3">
      <c r="B54" s="22" t="s">
        <v>132</v>
      </c>
      <c r="C54" s="54">
        <f>C55+C56</f>
        <v>17787.59</v>
      </c>
      <c r="D54" s="54">
        <f t="shared" ref="D54:E54" si="19">D55+D56</f>
        <v>26000</v>
      </c>
      <c r="E54" s="54">
        <f t="shared" si="19"/>
        <v>26000</v>
      </c>
      <c r="F54" s="54">
        <f>F55+F56</f>
        <v>54361.57</v>
      </c>
      <c r="G54" s="92">
        <f t="shared" si="1"/>
        <v>305.61515078771208</v>
      </c>
      <c r="H54" s="92">
        <f t="shared" si="2"/>
        <v>209.08296153846155</v>
      </c>
    </row>
    <row r="55" spans="2:11" x14ac:dyDescent="0.3">
      <c r="B55" s="22" t="s">
        <v>139</v>
      </c>
      <c r="C55" s="57">
        <v>17787.59</v>
      </c>
      <c r="D55" s="57">
        <v>26000</v>
      </c>
      <c r="E55" s="57">
        <v>26000</v>
      </c>
      <c r="F55" s="57">
        <v>14996.57</v>
      </c>
      <c r="G55" s="92">
        <f t="shared" si="1"/>
        <v>84.309172855906837</v>
      </c>
      <c r="H55" s="92">
        <f t="shared" si="2"/>
        <v>57.679115384615386</v>
      </c>
    </row>
    <row r="56" spans="2:11" x14ac:dyDescent="0.3">
      <c r="B56" s="22" t="s">
        <v>143</v>
      </c>
      <c r="C56" s="57">
        <v>0</v>
      </c>
      <c r="D56" s="57">
        <v>0</v>
      </c>
      <c r="E56" s="57">
        <v>0</v>
      </c>
      <c r="F56" s="57">
        <v>39365</v>
      </c>
      <c r="G56" s="92" t="e">
        <f t="shared" si="1"/>
        <v>#DIV/0!</v>
      </c>
      <c r="H56" s="92" t="e">
        <f t="shared" si="2"/>
        <v>#DIV/0!</v>
      </c>
    </row>
    <row r="57" spans="2:11" x14ac:dyDescent="0.3">
      <c r="B57" s="58"/>
      <c r="C57" s="57"/>
      <c r="D57" s="57"/>
      <c r="E57" s="57"/>
      <c r="F57" s="57"/>
      <c r="G57" s="92" t="e">
        <f t="shared" si="1"/>
        <v>#DIV/0!</v>
      </c>
      <c r="H57" s="92" t="e">
        <f t="shared" si="2"/>
        <v>#DIV/0!</v>
      </c>
    </row>
    <row r="58" spans="2:11" s="61" customFormat="1" x14ac:dyDescent="0.3">
      <c r="B58" s="9" t="s">
        <v>133</v>
      </c>
      <c r="C58" s="64">
        <f>C59+C63</f>
        <v>395157.48000000004</v>
      </c>
      <c r="D58" s="64">
        <f t="shared" ref="D58:E58" si="20">D59+D63</f>
        <v>45544</v>
      </c>
      <c r="E58" s="64">
        <f t="shared" si="20"/>
        <v>45544</v>
      </c>
      <c r="F58" s="64">
        <f>F59+F63</f>
        <v>732144.84000000008</v>
      </c>
      <c r="G58" s="92">
        <f t="shared" si="1"/>
        <v>185.27925626006117</v>
      </c>
      <c r="H58" s="92">
        <f t="shared" si="2"/>
        <v>1607.5549797997542</v>
      </c>
    </row>
    <row r="59" spans="2:11" x14ac:dyDescent="0.3">
      <c r="B59" s="65" t="s">
        <v>134</v>
      </c>
      <c r="C59" s="54">
        <f>C60+C61</f>
        <v>36578.880000000005</v>
      </c>
      <c r="D59" s="54">
        <f t="shared" ref="D59:F59" si="21">D60+D61</f>
        <v>45544</v>
      </c>
      <c r="E59" s="54">
        <f t="shared" si="21"/>
        <v>45544</v>
      </c>
      <c r="F59" s="54">
        <f t="shared" si="21"/>
        <v>24229.040000000001</v>
      </c>
      <c r="G59" s="92">
        <f t="shared" si="1"/>
        <v>66.23778530124487</v>
      </c>
      <c r="H59" s="92">
        <f t="shared" si="2"/>
        <v>53.199191990163364</v>
      </c>
    </row>
    <row r="60" spans="2:11" x14ac:dyDescent="0.3">
      <c r="B60" s="22" t="s">
        <v>138</v>
      </c>
      <c r="C60" s="57">
        <v>35373.97</v>
      </c>
      <c r="D60" s="57">
        <v>44396</v>
      </c>
      <c r="E60" s="57">
        <v>44396</v>
      </c>
      <c r="F60" s="57">
        <v>23444.45</v>
      </c>
      <c r="G60" s="92">
        <f t="shared" si="1"/>
        <v>66.275993336343078</v>
      </c>
      <c r="H60" s="92">
        <f t="shared" si="2"/>
        <v>52.807572754302193</v>
      </c>
    </row>
    <row r="61" spans="2:11" x14ac:dyDescent="0.3">
      <c r="B61" s="22" t="s">
        <v>139</v>
      </c>
      <c r="C61" s="57">
        <v>1204.9100000000001</v>
      </c>
      <c r="D61" s="57">
        <v>1148</v>
      </c>
      <c r="E61" s="57">
        <v>1148</v>
      </c>
      <c r="F61" s="57">
        <v>784.59</v>
      </c>
      <c r="G61" s="92">
        <f t="shared" si="1"/>
        <v>65.116066760172956</v>
      </c>
      <c r="H61" s="92">
        <f t="shared" si="2"/>
        <v>68.344076655052262</v>
      </c>
    </row>
    <row r="62" spans="2:11" x14ac:dyDescent="0.3">
      <c r="B62" s="22"/>
      <c r="C62" s="57"/>
      <c r="D62" s="57"/>
      <c r="E62" s="57"/>
      <c r="F62" s="57"/>
      <c r="G62" s="92"/>
      <c r="H62" s="92"/>
    </row>
    <row r="63" spans="2:11" x14ac:dyDescent="0.3">
      <c r="B63" s="65" t="s">
        <v>178</v>
      </c>
      <c r="C63" s="57">
        <f>C64+C65</f>
        <v>358578.60000000003</v>
      </c>
      <c r="D63" s="57">
        <f>D64+D65</f>
        <v>0</v>
      </c>
      <c r="E63" s="57">
        <f>E64+E65</f>
        <v>0</v>
      </c>
      <c r="F63" s="57">
        <f>F64+F65</f>
        <v>707915.8</v>
      </c>
      <c r="G63" s="92"/>
      <c r="H63" s="92"/>
    </row>
    <row r="64" spans="2:11" x14ac:dyDescent="0.3">
      <c r="B64" s="22" t="s">
        <v>138</v>
      </c>
      <c r="C64" s="57">
        <v>352162.26</v>
      </c>
      <c r="D64" s="57"/>
      <c r="E64" s="57"/>
      <c r="F64" s="57">
        <v>695683.38</v>
      </c>
      <c r="G64" s="92"/>
      <c r="H64" s="92"/>
    </row>
    <row r="65" spans="2:8" x14ac:dyDescent="0.3">
      <c r="B65" s="22" t="s">
        <v>139</v>
      </c>
      <c r="C65" s="57">
        <v>6416.34</v>
      </c>
      <c r="D65" s="57"/>
      <c r="E65" s="57"/>
      <c r="F65" s="57">
        <v>12232.42</v>
      </c>
      <c r="G65" s="92"/>
      <c r="H65" s="92"/>
    </row>
    <row r="66" spans="2:8" x14ac:dyDescent="0.3">
      <c r="B66" s="58"/>
      <c r="C66" s="57"/>
      <c r="D66" s="57"/>
      <c r="E66" s="57"/>
      <c r="F66" s="57"/>
      <c r="G66" s="92" t="e">
        <f t="shared" si="1"/>
        <v>#DIV/0!</v>
      </c>
      <c r="H66" s="92" t="e">
        <f t="shared" si="2"/>
        <v>#DIV/0!</v>
      </c>
    </row>
    <row r="67" spans="2:8" s="61" customFormat="1" x14ac:dyDescent="0.3">
      <c r="B67" s="9" t="s">
        <v>144</v>
      </c>
      <c r="C67" s="64">
        <f>C68</f>
        <v>27714.080000000002</v>
      </c>
      <c r="D67" s="64">
        <f t="shared" ref="D67" si="22">D68</f>
        <v>6000</v>
      </c>
      <c r="E67" s="64">
        <f t="shared" ref="E67" si="23">E68</f>
        <v>6000</v>
      </c>
      <c r="F67" s="64">
        <f t="shared" ref="F67" si="24">F68</f>
        <v>89848.459999999992</v>
      </c>
      <c r="G67" s="92">
        <f t="shared" si="1"/>
        <v>324.19788064406248</v>
      </c>
      <c r="H67" s="92">
        <f>F67/E67*100</f>
        <v>1497.4743333333333</v>
      </c>
    </row>
    <row r="68" spans="2:8" x14ac:dyDescent="0.3">
      <c r="B68" s="70" t="s">
        <v>136</v>
      </c>
      <c r="C68" s="71">
        <f>C69+C70+C71+C72</f>
        <v>27714.080000000002</v>
      </c>
      <c r="D68" s="71">
        <f t="shared" ref="D68:E68" si="25">D70+D71+D72</f>
        <v>6000</v>
      </c>
      <c r="E68" s="71">
        <f t="shared" si="25"/>
        <v>6000</v>
      </c>
      <c r="F68" s="71">
        <f>F70+F71+F72+F69</f>
        <v>89848.459999999992</v>
      </c>
      <c r="G68" s="92">
        <f t="shared" si="1"/>
        <v>324.19788064406248</v>
      </c>
      <c r="H68" s="92">
        <f t="shared" si="2"/>
        <v>1497.4743333333333</v>
      </c>
    </row>
    <row r="69" spans="2:8" x14ac:dyDescent="0.3">
      <c r="B69" s="22" t="s">
        <v>138</v>
      </c>
      <c r="C69" s="71">
        <v>2047.01</v>
      </c>
      <c r="D69" s="71">
        <v>0</v>
      </c>
      <c r="E69" s="71">
        <v>0</v>
      </c>
      <c r="F69" s="71">
        <v>34744.239999999998</v>
      </c>
      <c r="G69" s="92"/>
      <c r="H69" s="92"/>
    </row>
    <row r="70" spans="2:8" x14ac:dyDescent="0.3">
      <c r="B70" s="22" t="s">
        <v>139</v>
      </c>
      <c r="C70" s="57">
        <v>11410.25</v>
      </c>
      <c r="D70" s="57">
        <v>1000</v>
      </c>
      <c r="E70" s="57">
        <v>1000</v>
      </c>
      <c r="F70" s="57">
        <v>17594.07</v>
      </c>
      <c r="G70" s="92">
        <f t="shared" si="1"/>
        <v>154.19530685129598</v>
      </c>
      <c r="H70" s="92">
        <f t="shared" si="2"/>
        <v>1759.4069999999999</v>
      </c>
    </row>
    <row r="71" spans="2:8" x14ac:dyDescent="0.3">
      <c r="B71" s="22" t="s">
        <v>141</v>
      </c>
      <c r="C71" s="57">
        <v>3593.23</v>
      </c>
      <c r="D71" s="57">
        <v>0</v>
      </c>
      <c r="E71" s="57">
        <v>0</v>
      </c>
      <c r="F71" s="57">
        <v>6429.37</v>
      </c>
      <c r="G71" s="92">
        <f t="shared" si="1"/>
        <v>178.93009910303545</v>
      </c>
      <c r="H71" s="92" t="e">
        <f t="shared" si="2"/>
        <v>#DIV/0!</v>
      </c>
    </row>
    <row r="72" spans="2:8" x14ac:dyDescent="0.3">
      <c r="B72" s="22" t="s">
        <v>143</v>
      </c>
      <c r="C72" s="57">
        <v>10663.59</v>
      </c>
      <c r="D72" s="57">
        <v>5000</v>
      </c>
      <c r="E72" s="57">
        <v>5000</v>
      </c>
      <c r="F72" s="57">
        <v>31080.78</v>
      </c>
      <c r="G72" s="92">
        <f t="shared" si="1"/>
        <v>291.46638233465467</v>
      </c>
      <c r="H72" s="92">
        <f t="shared" si="2"/>
        <v>621.61559999999997</v>
      </c>
    </row>
    <row r="73" spans="2:8" x14ac:dyDescent="0.3">
      <c r="B73" s="59"/>
      <c r="C73" s="69"/>
      <c r="D73" s="69"/>
      <c r="E73" s="69"/>
      <c r="F73" s="69"/>
      <c r="G73" s="59"/>
      <c r="H73" s="59"/>
    </row>
    <row r="74" spans="2:8" x14ac:dyDescent="0.3">
      <c r="B74" s="59"/>
      <c r="C74" s="69"/>
      <c r="D74" s="69"/>
      <c r="E74" s="69"/>
      <c r="F74" s="69"/>
      <c r="G74" s="59"/>
      <c r="H74" s="59"/>
    </row>
    <row r="75" spans="2:8" x14ac:dyDescent="0.3">
      <c r="B75" s="59"/>
      <c r="C75" s="69"/>
      <c r="D75" s="69"/>
      <c r="E75" s="69"/>
      <c r="F75" s="69"/>
      <c r="G75" s="59"/>
      <c r="H75" s="59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7"/>
  <sheetViews>
    <sheetView topLeftCell="B1" workbookViewId="0">
      <selection activeCell="E9" sqref="E9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121" t="s">
        <v>46</v>
      </c>
      <c r="C2" s="121"/>
      <c r="D2" s="121"/>
      <c r="E2" s="121"/>
      <c r="F2" s="121"/>
      <c r="G2" s="121"/>
      <c r="H2" s="121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26.4" x14ac:dyDescent="0.3">
      <c r="B4" s="40" t="s">
        <v>7</v>
      </c>
      <c r="C4" s="40" t="s">
        <v>202</v>
      </c>
      <c r="D4" s="40" t="s">
        <v>189</v>
      </c>
      <c r="E4" s="40" t="s">
        <v>190</v>
      </c>
      <c r="F4" s="40" t="s">
        <v>203</v>
      </c>
      <c r="G4" s="40" t="s">
        <v>28</v>
      </c>
      <c r="H4" s="40" t="s">
        <v>28</v>
      </c>
    </row>
    <row r="5" spans="2:8" x14ac:dyDescent="0.3">
      <c r="B5" s="44">
        <v>1</v>
      </c>
      <c r="C5" s="44">
        <v>2</v>
      </c>
      <c r="D5" s="44">
        <v>3</v>
      </c>
      <c r="E5" s="44">
        <v>4</v>
      </c>
      <c r="F5" s="44">
        <v>5</v>
      </c>
      <c r="G5" s="44" t="s">
        <v>42</v>
      </c>
      <c r="H5" s="44" t="s">
        <v>43</v>
      </c>
    </row>
    <row r="6" spans="2:8" ht="15.75" customHeight="1" x14ac:dyDescent="0.3">
      <c r="B6" s="9" t="s">
        <v>57</v>
      </c>
      <c r="C6" s="54">
        <f>C7</f>
        <v>4631642.6099999994</v>
      </c>
      <c r="D6" s="54">
        <f t="shared" ref="D6:F6" si="0">D7</f>
        <v>4838048</v>
      </c>
      <c r="E6" s="54">
        <f>E7</f>
        <v>4787048</v>
      </c>
      <c r="F6" s="54">
        <f t="shared" si="0"/>
        <v>5991906.5899999999</v>
      </c>
      <c r="G6" s="98">
        <f>F6/C6*100</f>
        <v>129.36893224583235</v>
      </c>
      <c r="H6" s="98">
        <f>F6/E6*100</f>
        <v>125.16913534186413</v>
      </c>
    </row>
    <row r="7" spans="2:8" ht="15.75" customHeight="1" x14ac:dyDescent="0.3">
      <c r="B7" s="9" t="s">
        <v>145</v>
      </c>
      <c r="C7" s="54">
        <f>C8+C9</f>
        <v>4631642.6099999994</v>
      </c>
      <c r="D7" s="54">
        <f t="shared" ref="D7:F7" si="1">D8+D9</f>
        <v>4838048</v>
      </c>
      <c r="E7" s="54">
        <f>E8+E9</f>
        <v>4787048</v>
      </c>
      <c r="F7" s="54">
        <f t="shared" si="1"/>
        <v>5991906.5899999999</v>
      </c>
      <c r="G7" s="98">
        <f t="shared" ref="G7:G8" si="2">F7/C7*100</f>
        <v>129.36893224583235</v>
      </c>
      <c r="H7" s="98">
        <f t="shared" ref="H7:H8" si="3">F7/E7*100</f>
        <v>125.16913534186413</v>
      </c>
    </row>
    <row r="8" spans="2:8" ht="26.4" x14ac:dyDescent="0.3">
      <c r="B8" s="15" t="s">
        <v>146</v>
      </c>
      <c r="C8" s="54">
        <v>4273064.01</v>
      </c>
      <c r="D8" s="54">
        <v>4838048</v>
      </c>
      <c r="E8" s="54">
        <v>4787048</v>
      </c>
      <c r="F8" s="55">
        <v>5283990.79</v>
      </c>
      <c r="G8" s="98">
        <f t="shared" si="2"/>
        <v>123.65812395120194</v>
      </c>
      <c r="H8" s="98">
        <f t="shared" si="3"/>
        <v>110.38098615263519</v>
      </c>
    </row>
    <row r="9" spans="2:8" ht="26.4" x14ac:dyDescent="0.3">
      <c r="B9" s="65" t="s">
        <v>147</v>
      </c>
      <c r="C9" s="54">
        <v>358578.6</v>
      </c>
      <c r="D9" s="54">
        <v>0</v>
      </c>
      <c r="E9" s="54">
        <v>0</v>
      </c>
      <c r="F9" s="55">
        <v>707915.8</v>
      </c>
      <c r="G9" s="98"/>
      <c r="H9" s="32"/>
    </row>
    <row r="10" spans="2:8" x14ac:dyDescent="0.3">
      <c r="B10" s="14"/>
      <c r="C10" s="7"/>
      <c r="D10" s="7"/>
      <c r="E10" s="7"/>
      <c r="F10" s="32"/>
      <c r="G10" s="32"/>
      <c r="H10" s="32"/>
    </row>
    <row r="11" spans="2:8" x14ac:dyDescent="0.3">
      <c r="B11" s="9"/>
      <c r="C11" s="7"/>
      <c r="D11" s="7"/>
      <c r="E11" s="8"/>
      <c r="F11" s="32"/>
      <c r="G11" s="32"/>
      <c r="H11" s="32"/>
    </row>
    <row r="12" spans="2:8" x14ac:dyDescent="0.3">
      <c r="B12" s="24"/>
      <c r="C12" s="7"/>
      <c r="D12" s="7"/>
      <c r="E12" s="8"/>
      <c r="F12" s="32"/>
      <c r="G12" s="32"/>
      <c r="H12" s="32"/>
    </row>
    <row r="13" spans="2:8" x14ac:dyDescent="0.3">
      <c r="B13" s="13"/>
      <c r="C13" s="7"/>
      <c r="D13" s="7"/>
      <c r="E13" s="8"/>
      <c r="F13" s="32"/>
      <c r="G13" s="32"/>
      <c r="H13" s="32"/>
    </row>
    <row r="15" spans="2:8" x14ac:dyDescent="0.3">
      <c r="B15" s="34"/>
      <c r="C15" s="34"/>
      <c r="D15" s="34"/>
      <c r="E15" s="34"/>
      <c r="F15" s="34"/>
      <c r="G15" s="34"/>
      <c r="H15" s="34"/>
    </row>
    <row r="16" spans="2:8" x14ac:dyDescent="0.3">
      <c r="B16" s="34"/>
      <c r="C16" s="34"/>
      <c r="D16" s="34"/>
      <c r="E16" s="34"/>
      <c r="F16" s="34"/>
      <c r="G16" s="34"/>
      <c r="H16" s="34"/>
    </row>
    <row r="17" spans="2:8" x14ac:dyDescent="0.3">
      <c r="B17" s="34"/>
      <c r="C17" s="34"/>
      <c r="D17" s="34"/>
      <c r="E17" s="34"/>
      <c r="F17" s="34"/>
      <c r="G17" s="34"/>
      <c r="H17" s="34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2"/>
  <sheetViews>
    <sheetView topLeftCell="B1" workbookViewId="0">
      <selection activeCell="J7" sqref="J7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3">
      <c r="B2" s="121" t="s">
        <v>10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2:12" ht="17.399999999999999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3">
      <c r="B4" s="121" t="s">
        <v>62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2:12" ht="15.75" customHeight="1" x14ac:dyDescent="0.3">
      <c r="B5" s="121" t="s">
        <v>47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2:12" ht="17.399999999999999" x14ac:dyDescent="0.3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3">
      <c r="B7" s="135" t="s">
        <v>7</v>
      </c>
      <c r="C7" s="136"/>
      <c r="D7" s="136"/>
      <c r="E7" s="136"/>
      <c r="F7" s="137"/>
      <c r="G7" s="45" t="s">
        <v>200</v>
      </c>
      <c r="H7" s="45" t="s">
        <v>191</v>
      </c>
      <c r="I7" s="45" t="s">
        <v>192</v>
      </c>
      <c r="J7" s="45" t="s">
        <v>201</v>
      </c>
      <c r="K7" s="45" t="s">
        <v>28</v>
      </c>
      <c r="L7" s="45" t="s">
        <v>59</v>
      </c>
    </row>
    <row r="8" spans="2:12" x14ac:dyDescent="0.3">
      <c r="B8" s="135">
        <v>1</v>
      </c>
      <c r="C8" s="136"/>
      <c r="D8" s="136"/>
      <c r="E8" s="136"/>
      <c r="F8" s="137"/>
      <c r="G8" s="46">
        <v>2</v>
      </c>
      <c r="H8" s="46">
        <v>3</v>
      </c>
      <c r="I8" s="46">
        <v>4</v>
      </c>
      <c r="J8" s="46">
        <v>5</v>
      </c>
      <c r="K8" s="46" t="s">
        <v>42</v>
      </c>
      <c r="L8" s="46" t="s">
        <v>43</v>
      </c>
    </row>
    <row r="9" spans="2:12" ht="26.4" x14ac:dyDescent="0.3">
      <c r="B9" s="9">
        <v>8</v>
      </c>
      <c r="C9" s="9"/>
      <c r="D9" s="9"/>
      <c r="E9" s="9"/>
      <c r="F9" s="9" t="s">
        <v>8</v>
      </c>
      <c r="G9" s="7"/>
      <c r="H9" s="7"/>
      <c r="I9" s="7"/>
      <c r="J9" s="32"/>
      <c r="K9" s="32"/>
      <c r="L9" s="32"/>
    </row>
    <row r="10" spans="2:12" x14ac:dyDescent="0.3">
      <c r="B10" s="9"/>
      <c r="C10" s="13">
        <v>84</v>
      </c>
      <c r="D10" s="13"/>
      <c r="E10" s="13"/>
      <c r="F10" s="13" t="s">
        <v>12</v>
      </c>
      <c r="G10" s="7"/>
      <c r="H10" s="7"/>
      <c r="I10" s="7"/>
      <c r="J10" s="32"/>
      <c r="K10" s="32"/>
      <c r="L10" s="32"/>
    </row>
    <row r="11" spans="2:12" ht="52.8" x14ac:dyDescent="0.3">
      <c r="B11" s="10"/>
      <c r="C11" s="10"/>
      <c r="D11" s="10">
        <v>841</v>
      </c>
      <c r="E11" s="10"/>
      <c r="F11" s="25" t="s">
        <v>48</v>
      </c>
      <c r="G11" s="7"/>
      <c r="H11" s="7"/>
      <c r="I11" s="7"/>
      <c r="J11" s="32"/>
      <c r="K11" s="32"/>
      <c r="L11" s="32"/>
    </row>
    <row r="12" spans="2:12" ht="26.4" x14ac:dyDescent="0.3">
      <c r="B12" s="10"/>
      <c r="C12" s="10"/>
      <c r="D12" s="10"/>
      <c r="E12" s="10">
        <v>8413</v>
      </c>
      <c r="F12" s="25" t="s">
        <v>49</v>
      </c>
      <c r="G12" s="7"/>
      <c r="H12" s="7"/>
      <c r="I12" s="7"/>
      <c r="J12" s="32"/>
      <c r="K12" s="32"/>
      <c r="L12" s="32"/>
    </row>
    <row r="13" spans="2:12" x14ac:dyDescent="0.3">
      <c r="B13" s="10"/>
      <c r="C13" s="10"/>
      <c r="D13" s="10"/>
      <c r="E13" s="11" t="s">
        <v>21</v>
      </c>
      <c r="F13" s="15"/>
      <c r="G13" s="7"/>
      <c r="H13" s="7"/>
      <c r="I13" s="7"/>
      <c r="J13" s="32"/>
      <c r="K13" s="32"/>
      <c r="L13" s="32"/>
    </row>
    <row r="14" spans="2:12" ht="26.4" x14ac:dyDescent="0.3">
      <c r="B14" s="12">
        <v>5</v>
      </c>
      <c r="C14" s="12"/>
      <c r="D14" s="12"/>
      <c r="E14" s="12"/>
      <c r="F14" s="17" t="s">
        <v>9</v>
      </c>
      <c r="G14" s="7"/>
      <c r="H14" s="7"/>
      <c r="I14" s="7"/>
      <c r="J14" s="32"/>
      <c r="K14" s="32"/>
      <c r="L14" s="32"/>
    </row>
    <row r="15" spans="2:12" ht="26.4" x14ac:dyDescent="0.3">
      <c r="B15" s="13"/>
      <c r="C15" s="13">
        <v>54</v>
      </c>
      <c r="D15" s="13"/>
      <c r="E15" s="13"/>
      <c r="F15" s="18" t="s">
        <v>13</v>
      </c>
      <c r="G15" s="7"/>
      <c r="H15" s="7"/>
      <c r="I15" s="8"/>
      <c r="J15" s="32"/>
      <c r="K15" s="32"/>
      <c r="L15" s="32"/>
    </row>
    <row r="16" spans="2:12" ht="66" x14ac:dyDescent="0.3">
      <c r="B16" s="13"/>
      <c r="C16" s="13"/>
      <c r="D16" s="13">
        <v>541</v>
      </c>
      <c r="E16" s="25"/>
      <c r="F16" s="25" t="s">
        <v>50</v>
      </c>
      <c r="G16" s="7"/>
      <c r="H16" s="7"/>
      <c r="I16" s="8"/>
      <c r="J16" s="32"/>
      <c r="K16" s="32"/>
      <c r="L16" s="32"/>
    </row>
    <row r="17" spans="2:12" ht="39.6" x14ac:dyDescent="0.3">
      <c r="B17" s="13"/>
      <c r="C17" s="13"/>
      <c r="D17" s="13"/>
      <c r="E17" s="25">
        <v>5413</v>
      </c>
      <c r="F17" s="25" t="s">
        <v>51</v>
      </c>
      <c r="G17" s="7"/>
      <c r="H17" s="7"/>
      <c r="I17" s="8"/>
      <c r="J17" s="32"/>
      <c r="K17" s="32"/>
      <c r="L17" s="32"/>
    </row>
    <row r="18" spans="2:12" x14ac:dyDescent="0.3">
      <c r="B18" s="14"/>
      <c r="C18" s="12"/>
      <c r="D18" s="12"/>
      <c r="E18" s="12"/>
      <c r="F18" s="17" t="s">
        <v>21</v>
      </c>
      <c r="G18" s="7"/>
      <c r="H18" s="7"/>
      <c r="I18" s="7"/>
      <c r="J18" s="32"/>
      <c r="K18" s="32"/>
      <c r="L18" s="32"/>
    </row>
    <row r="20" spans="2:12" x14ac:dyDescent="0.3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2:12" x14ac:dyDescent="0.3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2:12" x14ac:dyDescent="0.3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8"/>
  <sheetViews>
    <sheetView topLeftCell="B1" workbookViewId="0">
      <selection activeCell="F4" sqref="F4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121" t="s">
        <v>52</v>
      </c>
      <c r="C2" s="121"/>
      <c r="D2" s="121"/>
      <c r="E2" s="121"/>
      <c r="F2" s="121"/>
      <c r="G2" s="121"/>
      <c r="H2" s="121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26.4" x14ac:dyDescent="0.3">
      <c r="B4" s="40" t="s">
        <v>7</v>
      </c>
      <c r="C4" s="40" t="s">
        <v>185</v>
      </c>
      <c r="D4" s="40" t="s">
        <v>189</v>
      </c>
      <c r="E4" s="40" t="s">
        <v>190</v>
      </c>
      <c r="F4" s="40" t="s">
        <v>186</v>
      </c>
      <c r="G4" s="40" t="s">
        <v>28</v>
      </c>
      <c r="H4" s="40" t="s">
        <v>59</v>
      </c>
    </row>
    <row r="5" spans="2:8" x14ac:dyDescent="0.3">
      <c r="B5" s="40">
        <v>1</v>
      </c>
      <c r="C5" s="40">
        <v>2</v>
      </c>
      <c r="D5" s="40">
        <v>3</v>
      </c>
      <c r="E5" s="40">
        <v>4</v>
      </c>
      <c r="F5" s="40">
        <v>5</v>
      </c>
      <c r="G5" s="40" t="s">
        <v>42</v>
      </c>
      <c r="H5" s="40" t="s">
        <v>43</v>
      </c>
    </row>
    <row r="6" spans="2:8" x14ac:dyDescent="0.3">
      <c r="B6" s="9" t="s">
        <v>54</v>
      </c>
      <c r="C6" s="7"/>
      <c r="D6" s="7"/>
      <c r="E6" s="8"/>
      <c r="F6" s="32"/>
      <c r="G6" s="32"/>
      <c r="H6" s="32"/>
    </row>
    <row r="7" spans="2:8" x14ac:dyDescent="0.3">
      <c r="B7" s="9" t="s">
        <v>18</v>
      </c>
      <c r="C7" s="7"/>
      <c r="D7" s="7"/>
      <c r="E7" s="7"/>
      <c r="F7" s="32"/>
      <c r="G7" s="32"/>
      <c r="H7" s="32"/>
    </row>
    <row r="8" spans="2:8" x14ac:dyDescent="0.3">
      <c r="B8" s="22" t="s">
        <v>19</v>
      </c>
      <c r="C8" s="7"/>
      <c r="D8" s="7"/>
      <c r="E8" s="7"/>
      <c r="F8" s="32"/>
      <c r="G8" s="32"/>
      <c r="H8" s="32"/>
    </row>
    <row r="9" spans="2:8" x14ac:dyDescent="0.3">
      <c r="B9" s="23" t="s">
        <v>20</v>
      </c>
      <c r="C9" s="7"/>
      <c r="D9" s="7"/>
      <c r="E9" s="7"/>
      <c r="F9" s="32"/>
      <c r="G9" s="32"/>
      <c r="H9" s="32"/>
    </row>
    <row r="10" spans="2:8" x14ac:dyDescent="0.3">
      <c r="B10" s="23" t="s">
        <v>21</v>
      </c>
      <c r="C10" s="7"/>
      <c r="D10" s="7"/>
      <c r="E10" s="7"/>
      <c r="F10" s="32"/>
      <c r="G10" s="32"/>
      <c r="H10" s="32"/>
    </row>
    <row r="11" spans="2:8" x14ac:dyDescent="0.3">
      <c r="B11" s="9" t="s">
        <v>22</v>
      </c>
      <c r="C11" s="7"/>
      <c r="D11" s="7"/>
      <c r="E11" s="8"/>
      <c r="F11" s="32"/>
      <c r="G11" s="32"/>
      <c r="H11" s="32"/>
    </row>
    <row r="12" spans="2:8" x14ac:dyDescent="0.3">
      <c r="B12" s="24" t="s">
        <v>23</v>
      </c>
      <c r="C12" s="7"/>
      <c r="D12" s="7"/>
      <c r="E12" s="8"/>
      <c r="F12" s="32"/>
      <c r="G12" s="32"/>
      <c r="H12" s="32"/>
    </row>
    <row r="13" spans="2:8" x14ac:dyDescent="0.3">
      <c r="B13" s="9" t="s">
        <v>24</v>
      </c>
      <c r="C13" s="7"/>
      <c r="D13" s="7"/>
      <c r="E13" s="8"/>
      <c r="F13" s="32"/>
      <c r="G13" s="32"/>
      <c r="H13" s="32"/>
    </row>
    <row r="14" spans="2:8" x14ac:dyDescent="0.3">
      <c r="B14" s="24" t="s">
        <v>25</v>
      </c>
      <c r="C14" s="7"/>
      <c r="D14" s="7"/>
      <c r="E14" s="8"/>
      <c r="F14" s="32"/>
      <c r="G14" s="32"/>
      <c r="H14" s="32"/>
    </row>
    <row r="15" spans="2:8" x14ac:dyDescent="0.3">
      <c r="B15" s="13" t="s">
        <v>15</v>
      </c>
      <c r="C15" s="7"/>
      <c r="D15" s="7"/>
      <c r="E15" s="8"/>
      <c r="F15" s="32"/>
      <c r="G15" s="32"/>
      <c r="H15" s="32"/>
    </row>
    <row r="16" spans="2:8" x14ac:dyDescent="0.3">
      <c r="B16" s="24"/>
      <c r="C16" s="7"/>
      <c r="D16" s="7"/>
      <c r="E16" s="8"/>
      <c r="F16" s="32"/>
      <c r="G16" s="32"/>
      <c r="H16" s="32"/>
    </row>
    <row r="17" spans="2:8" ht="15.75" customHeight="1" x14ac:dyDescent="0.3">
      <c r="B17" s="9" t="s">
        <v>55</v>
      </c>
      <c r="C17" s="7"/>
      <c r="D17" s="7"/>
      <c r="E17" s="8"/>
      <c r="F17" s="32"/>
      <c r="G17" s="32"/>
      <c r="H17" s="32"/>
    </row>
    <row r="18" spans="2:8" ht="15.75" customHeight="1" x14ac:dyDescent="0.3">
      <c r="B18" s="9" t="s">
        <v>18</v>
      </c>
      <c r="C18" s="7"/>
      <c r="D18" s="7"/>
      <c r="E18" s="7"/>
      <c r="F18" s="32"/>
      <c r="G18" s="32"/>
      <c r="H18" s="32"/>
    </row>
    <row r="19" spans="2:8" x14ac:dyDescent="0.3">
      <c r="B19" s="22" t="s">
        <v>19</v>
      </c>
      <c r="C19" s="7"/>
      <c r="D19" s="7"/>
      <c r="E19" s="7"/>
      <c r="F19" s="32"/>
      <c r="G19" s="32"/>
      <c r="H19" s="32"/>
    </row>
    <row r="20" spans="2:8" x14ac:dyDescent="0.3">
      <c r="B20" s="23" t="s">
        <v>20</v>
      </c>
      <c r="C20" s="7"/>
      <c r="D20" s="7"/>
      <c r="E20" s="7"/>
      <c r="F20" s="32"/>
      <c r="G20" s="32"/>
      <c r="H20" s="32"/>
    </row>
    <row r="21" spans="2:8" x14ac:dyDescent="0.3">
      <c r="B21" s="23" t="s">
        <v>21</v>
      </c>
      <c r="C21" s="7"/>
      <c r="D21" s="7"/>
      <c r="E21" s="7"/>
      <c r="F21" s="32"/>
      <c r="G21" s="32"/>
      <c r="H21" s="32"/>
    </row>
    <row r="22" spans="2:8" x14ac:dyDescent="0.3">
      <c r="B22" s="9" t="s">
        <v>22</v>
      </c>
      <c r="C22" s="7"/>
      <c r="D22" s="7"/>
      <c r="E22" s="8"/>
      <c r="F22" s="32"/>
      <c r="G22" s="32"/>
      <c r="H22" s="32"/>
    </row>
    <row r="23" spans="2:8" x14ac:dyDescent="0.3">
      <c r="B23" s="24" t="s">
        <v>23</v>
      </c>
      <c r="C23" s="7"/>
      <c r="D23" s="7"/>
      <c r="E23" s="8"/>
      <c r="F23" s="32"/>
      <c r="G23" s="32"/>
      <c r="H23" s="32"/>
    </row>
    <row r="24" spans="2:8" x14ac:dyDescent="0.3">
      <c r="B24" s="9" t="s">
        <v>24</v>
      </c>
      <c r="C24" s="7"/>
      <c r="D24" s="7"/>
      <c r="E24" s="8"/>
      <c r="F24" s="32"/>
      <c r="G24" s="32"/>
      <c r="H24" s="32"/>
    </row>
    <row r="25" spans="2:8" x14ac:dyDescent="0.3">
      <c r="B25" s="24" t="s">
        <v>25</v>
      </c>
      <c r="C25" s="7"/>
      <c r="D25" s="7"/>
      <c r="E25" s="8"/>
      <c r="F25" s="32"/>
      <c r="G25" s="32"/>
      <c r="H25" s="32"/>
    </row>
    <row r="26" spans="2:8" x14ac:dyDescent="0.3">
      <c r="B26" s="13" t="s">
        <v>15</v>
      </c>
      <c r="C26" s="7"/>
      <c r="D26" s="7"/>
      <c r="E26" s="8"/>
      <c r="F26" s="32"/>
      <c r="G26" s="32"/>
      <c r="H26" s="32"/>
    </row>
    <row r="28" spans="2:8" x14ac:dyDescent="0.3">
      <c r="B28" s="48"/>
      <c r="C28" s="48"/>
      <c r="D28" s="48"/>
      <c r="E28" s="48"/>
      <c r="F28" s="48"/>
      <c r="G28" s="48"/>
      <c r="H28" s="48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J121"/>
  <sheetViews>
    <sheetView workbookViewId="0">
      <selection activeCell="G13" sqref="G13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25.44140625" customWidth="1"/>
    <col min="5" max="5" width="39" customWidth="1"/>
    <col min="6" max="8" width="24.33203125" customWidth="1"/>
    <col min="9" max="9" width="15.6640625" customWidth="1"/>
    <col min="10" max="10" width="24.33203125" customWidth="1"/>
  </cols>
  <sheetData>
    <row r="1" spans="2:10" ht="17.399999999999999" x14ac:dyDescent="0.3">
      <c r="B1" s="3"/>
      <c r="C1" s="3"/>
      <c r="D1" s="3"/>
      <c r="E1" s="3"/>
      <c r="F1" s="3"/>
      <c r="G1" s="3"/>
      <c r="H1" s="3"/>
      <c r="I1" s="4"/>
      <c r="J1" s="4"/>
    </row>
    <row r="2" spans="2:10" ht="18" customHeight="1" x14ac:dyDescent="0.3">
      <c r="B2" s="121" t="s">
        <v>171</v>
      </c>
      <c r="C2" s="121"/>
      <c r="D2" s="121"/>
      <c r="E2" s="121"/>
      <c r="F2" s="121"/>
      <c r="G2" s="121"/>
      <c r="H2" s="121"/>
      <c r="I2" s="121"/>
      <c r="J2" s="26"/>
    </row>
    <row r="3" spans="2:10" ht="17.399999999999999" x14ac:dyDescent="0.3">
      <c r="B3" s="3"/>
      <c r="C3" s="3"/>
      <c r="D3" s="3"/>
      <c r="E3" s="3"/>
      <c r="F3" s="3"/>
      <c r="G3" s="3"/>
      <c r="H3" s="3"/>
      <c r="I3" s="4"/>
      <c r="J3" s="4"/>
    </row>
    <row r="4" spans="2:10" ht="15.6" x14ac:dyDescent="0.3">
      <c r="B4" s="144" t="s">
        <v>64</v>
      </c>
      <c r="C4" s="144"/>
      <c r="D4" s="144"/>
      <c r="E4" s="144"/>
      <c r="F4" s="144"/>
      <c r="G4" s="144"/>
      <c r="H4" s="144"/>
      <c r="I4" s="144"/>
    </row>
    <row r="5" spans="2:10" ht="17.399999999999999" x14ac:dyDescent="0.3">
      <c r="B5" s="3"/>
      <c r="C5" s="3"/>
      <c r="D5" s="3"/>
      <c r="E5" s="3"/>
      <c r="F5" s="3"/>
      <c r="G5" s="3"/>
      <c r="H5" s="3"/>
      <c r="I5" s="4"/>
    </row>
    <row r="6" spans="2:10" ht="26.4" x14ac:dyDescent="0.3">
      <c r="B6" s="135" t="s">
        <v>7</v>
      </c>
      <c r="C6" s="136"/>
      <c r="D6" s="136"/>
      <c r="E6" s="137"/>
      <c r="F6" s="40" t="s">
        <v>189</v>
      </c>
      <c r="G6" s="40" t="s">
        <v>190</v>
      </c>
      <c r="H6" s="40" t="s">
        <v>203</v>
      </c>
      <c r="I6" s="40" t="s">
        <v>28</v>
      </c>
    </row>
    <row r="7" spans="2:10" s="47" customFormat="1" ht="10.199999999999999" x14ac:dyDescent="0.2">
      <c r="B7" s="141" t="s">
        <v>148</v>
      </c>
      <c r="C7" s="145"/>
      <c r="D7" s="145"/>
      <c r="E7" s="146"/>
      <c r="F7" s="44">
        <v>2</v>
      </c>
      <c r="G7" s="44">
        <v>3</v>
      </c>
      <c r="H7" s="44">
        <v>4</v>
      </c>
      <c r="I7" s="44" t="s">
        <v>53</v>
      </c>
    </row>
    <row r="8" spans="2:10" s="47" customFormat="1" ht="16.05" customHeight="1" x14ac:dyDescent="0.2">
      <c r="B8" s="141" t="s">
        <v>149</v>
      </c>
      <c r="C8" s="142"/>
      <c r="D8" s="142"/>
      <c r="E8" s="143"/>
      <c r="F8" s="46"/>
      <c r="G8" s="44"/>
      <c r="H8" s="44"/>
      <c r="I8" s="44"/>
    </row>
    <row r="9" spans="2:10" s="47" customFormat="1" ht="16.05" customHeight="1" x14ac:dyDescent="0.2">
      <c r="B9" s="141" t="s">
        <v>150</v>
      </c>
      <c r="C9" s="142"/>
      <c r="D9" s="142"/>
      <c r="E9" s="143"/>
      <c r="F9" s="46"/>
      <c r="G9" s="44"/>
      <c r="H9" s="44"/>
      <c r="I9" s="44"/>
    </row>
    <row r="10" spans="2:10" s="47" customFormat="1" ht="16.05" customHeight="1" x14ac:dyDescent="0.2">
      <c r="B10" s="141" t="s">
        <v>151</v>
      </c>
      <c r="C10" s="142"/>
      <c r="D10" s="142"/>
      <c r="E10" s="143"/>
      <c r="F10" s="96">
        <f>F11</f>
        <v>4838048</v>
      </c>
      <c r="G10" s="96">
        <f>G11</f>
        <v>4787048</v>
      </c>
      <c r="H10" s="96">
        <f>H11+H103</f>
        <v>5991906.5899999999</v>
      </c>
      <c r="I10" s="97">
        <f>H10/G10*100</f>
        <v>125.16913534186413</v>
      </c>
    </row>
    <row r="11" spans="2:10" s="61" customFormat="1" ht="30" customHeight="1" x14ac:dyDescent="0.3">
      <c r="B11" s="76">
        <v>4002</v>
      </c>
      <c r="C11" s="77"/>
      <c r="D11" s="78"/>
      <c r="E11" s="106" t="s">
        <v>152</v>
      </c>
      <c r="F11" s="64">
        <f>F12+F53</f>
        <v>4838048</v>
      </c>
      <c r="G11" s="64">
        <f>G12+G53</f>
        <v>4787048</v>
      </c>
      <c r="H11" s="64">
        <f>H12+H53+H94</f>
        <v>5818832.8399999999</v>
      </c>
      <c r="I11" s="97">
        <f>H11/G11*100</f>
        <v>121.55367650376598</v>
      </c>
    </row>
    <row r="12" spans="2:10" s="61" customFormat="1" ht="30" customHeight="1" x14ac:dyDescent="0.3">
      <c r="B12" s="139" t="s">
        <v>153</v>
      </c>
      <c r="C12" s="147"/>
      <c r="D12" s="148"/>
      <c r="E12" s="108" t="s">
        <v>154</v>
      </c>
      <c r="F12" s="80">
        <f>F13+F45</f>
        <v>4774504</v>
      </c>
      <c r="G12" s="80">
        <f>G13+G45</f>
        <v>4723504</v>
      </c>
      <c r="H12" s="80">
        <f>H13+H45</f>
        <v>4977880.16</v>
      </c>
      <c r="I12" s="107">
        <f>H12/G12*100</f>
        <v>105.38532750263366</v>
      </c>
    </row>
    <row r="13" spans="2:10" s="61" customFormat="1" ht="30" customHeight="1" x14ac:dyDescent="0.3">
      <c r="B13" s="138" t="s">
        <v>155</v>
      </c>
      <c r="C13" s="138"/>
      <c r="D13" s="138"/>
      <c r="E13" s="108" t="s">
        <v>156</v>
      </c>
      <c r="F13" s="80">
        <f>F14</f>
        <v>4748504</v>
      </c>
      <c r="G13" s="80">
        <f>G14</f>
        <v>4697504</v>
      </c>
      <c r="H13" s="80">
        <f>H14</f>
        <v>4962883.59</v>
      </c>
      <c r="I13" s="107">
        <f t="shared" ref="I13:I52" si="0">H13/G13*100</f>
        <v>105.64937443374183</v>
      </c>
    </row>
    <row r="14" spans="2:10" ht="30" customHeight="1" x14ac:dyDescent="0.3">
      <c r="B14" s="73">
        <v>3</v>
      </c>
      <c r="C14" s="74"/>
      <c r="D14" s="75"/>
      <c r="E14" s="105" t="s">
        <v>4</v>
      </c>
      <c r="F14" s="72">
        <f>F15+F20+F40+F42</f>
        <v>4748504</v>
      </c>
      <c r="G14" s="72">
        <f t="shared" ref="G14" si="1">G15+G20+G40+G42</f>
        <v>4697504</v>
      </c>
      <c r="H14" s="72">
        <f>H15+H20+H40+H42</f>
        <v>4962883.59</v>
      </c>
      <c r="I14" s="7">
        <f t="shared" si="0"/>
        <v>105.64937443374183</v>
      </c>
    </row>
    <row r="15" spans="2:10" ht="30" customHeight="1" x14ac:dyDescent="0.3">
      <c r="B15" s="73"/>
      <c r="C15" s="74">
        <v>31</v>
      </c>
      <c r="D15" s="75"/>
      <c r="E15" s="105" t="s">
        <v>5</v>
      </c>
      <c r="F15" s="72">
        <f>F16+F17+F18+F19</f>
        <v>4004508</v>
      </c>
      <c r="G15" s="72">
        <f t="shared" ref="G15:H15" si="2">G16+G17+G18+G19</f>
        <v>4004508</v>
      </c>
      <c r="H15" s="72">
        <f t="shared" si="2"/>
        <v>4250544.3499999996</v>
      </c>
      <c r="I15" s="7">
        <f t="shared" si="0"/>
        <v>106.14398447949161</v>
      </c>
    </row>
    <row r="16" spans="2:10" ht="30" customHeight="1" x14ac:dyDescent="0.3">
      <c r="B16" s="73"/>
      <c r="C16" s="74"/>
      <c r="D16" s="75">
        <v>3111</v>
      </c>
      <c r="E16" s="49" t="s">
        <v>39</v>
      </c>
      <c r="F16" s="72">
        <v>3020948</v>
      </c>
      <c r="G16" s="54">
        <v>3020948</v>
      </c>
      <c r="H16" s="54">
        <v>3186186.87</v>
      </c>
      <c r="I16" s="7">
        <f t="shared" si="0"/>
        <v>105.46976876132923</v>
      </c>
    </row>
    <row r="17" spans="2:9" ht="30" customHeight="1" x14ac:dyDescent="0.3">
      <c r="B17" s="73"/>
      <c r="C17" s="74"/>
      <c r="D17" s="75">
        <v>3114</v>
      </c>
      <c r="E17" s="49" t="s">
        <v>85</v>
      </c>
      <c r="F17" s="72">
        <v>371025</v>
      </c>
      <c r="G17" s="54">
        <v>371025</v>
      </c>
      <c r="H17" s="54">
        <v>372018.05</v>
      </c>
      <c r="I17" s="7">
        <f t="shared" si="0"/>
        <v>100.26765042786874</v>
      </c>
    </row>
    <row r="18" spans="2:9" ht="30" customHeight="1" x14ac:dyDescent="0.3">
      <c r="B18" s="73"/>
      <c r="C18" s="74"/>
      <c r="D18" s="75">
        <v>3121</v>
      </c>
      <c r="E18" s="49" t="s">
        <v>86</v>
      </c>
      <c r="F18" s="72">
        <v>100946</v>
      </c>
      <c r="G18" s="54">
        <v>100946</v>
      </c>
      <c r="H18" s="54">
        <v>130841.75</v>
      </c>
      <c r="I18" s="7">
        <f t="shared" si="0"/>
        <v>129.61558655122539</v>
      </c>
    </row>
    <row r="19" spans="2:9" ht="30" customHeight="1" x14ac:dyDescent="0.3">
      <c r="B19" s="73"/>
      <c r="C19" s="74"/>
      <c r="D19" s="75">
        <v>3132</v>
      </c>
      <c r="E19" s="105" t="s">
        <v>157</v>
      </c>
      <c r="F19" s="72">
        <v>511589</v>
      </c>
      <c r="G19" s="54">
        <v>511589</v>
      </c>
      <c r="H19" s="54">
        <v>561497.68000000005</v>
      </c>
      <c r="I19" s="7">
        <f t="shared" si="0"/>
        <v>109.75562023421146</v>
      </c>
    </row>
    <row r="20" spans="2:9" ht="30" customHeight="1" x14ac:dyDescent="0.3">
      <c r="B20" s="73"/>
      <c r="C20" s="74">
        <v>32</v>
      </c>
      <c r="D20" s="75"/>
      <c r="E20" s="105" t="s">
        <v>11</v>
      </c>
      <c r="F20" s="72">
        <f>F21+F22+F23+F24+F25+F26+F27+F28+F29+F30+F31+F32+F33+F34+F35+F36+F37+F38+F39</f>
        <v>660741</v>
      </c>
      <c r="G20" s="72">
        <f t="shared" ref="G20:H20" si="3">G21+G22+G23+G24+G25+G26+G27+G28+G29+G30+G31+G32+G33+G34+G35+G36+G37+G38+G39</f>
        <v>621741</v>
      </c>
      <c r="H20" s="72">
        <f t="shared" si="3"/>
        <v>646432.82000000007</v>
      </c>
      <c r="I20" s="7">
        <f t="shared" si="0"/>
        <v>103.9713996664206</v>
      </c>
    </row>
    <row r="21" spans="2:9" ht="30" customHeight="1" x14ac:dyDescent="0.3">
      <c r="B21" s="73"/>
      <c r="C21" s="74"/>
      <c r="D21" s="75">
        <v>3211</v>
      </c>
      <c r="E21" s="105" t="s">
        <v>41</v>
      </c>
      <c r="F21" s="72">
        <v>6810</v>
      </c>
      <c r="G21" s="54">
        <v>6810</v>
      </c>
      <c r="H21" s="54">
        <v>5957.16</v>
      </c>
      <c r="I21" s="7">
        <f t="shared" si="0"/>
        <v>87.476651982378854</v>
      </c>
    </row>
    <row r="22" spans="2:9" ht="30" customHeight="1" x14ac:dyDescent="0.3">
      <c r="B22" s="73"/>
      <c r="C22" s="74"/>
      <c r="D22" s="75">
        <v>3212</v>
      </c>
      <c r="E22" s="105" t="s">
        <v>158</v>
      </c>
      <c r="F22" s="72">
        <v>63070</v>
      </c>
      <c r="G22" s="54">
        <v>63070</v>
      </c>
      <c r="H22" s="54">
        <v>61387.58</v>
      </c>
      <c r="I22" s="7">
        <f t="shared" si="0"/>
        <v>97.332456001268426</v>
      </c>
    </row>
    <row r="23" spans="2:9" ht="30" customHeight="1" x14ac:dyDescent="0.3">
      <c r="B23" s="73"/>
      <c r="C23" s="74"/>
      <c r="D23" s="75">
        <v>3213</v>
      </c>
      <c r="E23" s="105" t="s">
        <v>90</v>
      </c>
      <c r="F23" s="72">
        <v>3654</v>
      </c>
      <c r="G23" s="54">
        <v>3654</v>
      </c>
      <c r="H23" s="54">
        <v>4056.52</v>
      </c>
      <c r="I23" s="7">
        <f t="shared" si="0"/>
        <v>111.01587301587301</v>
      </c>
    </row>
    <row r="24" spans="2:9" ht="30" customHeight="1" x14ac:dyDescent="0.3">
      <c r="B24" s="73"/>
      <c r="C24" s="74"/>
      <c r="D24" s="75">
        <v>3221</v>
      </c>
      <c r="E24" s="105" t="s">
        <v>92</v>
      </c>
      <c r="F24" s="72">
        <v>32803</v>
      </c>
      <c r="G24" s="54">
        <v>32803</v>
      </c>
      <c r="H24" s="54">
        <v>33967.21</v>
      </c>
      <c r="I24" s="7">
        <f t="shared" si="0"/>
        <v>103.54909611925737</v>
      </c>
    </row>
    <row r="25" spans="2:9" ht="30" customHeight="1" x14ac:dyDescent="0.3">
      <c r="B25" s="73"/>
      <c r="C25" s="74"/>
      <c r="D25" s="75">
        <v>3222</v>
      </c>
      <c r="E25" s="105" t="s">
        <v>93</v>
      </c>
      <c r="F25" s="72">
        <v>261257</v>
      </c>
      <c r="G25" s="54">
        <v>247257</v>
      </c>
      <c r="H25" s="54">
        <v>240791.16</v>
      </c>
      <c r="I25" s="7">
        <f t="shared" si="0"/>
        <v>97.38497191181645</v>
      </c>
    </row>
    <row r="26" spans="2:9" ht="30" customHeight="1" x14ac:dyDescent="0.3">
      <c r="B26" s="73"/>
      <c r="C26" s="74"/>
      <c r="D26" s="75">
        <v>3223</v>
      </c>
      <c r="E26" s="105" t="s">
        <v>94</v>
      </c>
      <c r="F26" s="72">
        <v>150630</v>
      </c>
      <c r="G26" s="54">
        <v>125630</v>
      </c>
      <c r="H26" s="54">
        <v>136139.04</v>
      </c>
      <c r="I26" s="7">
        <f t="shared" si="0"/>
        <v>108.36507203693387</v>
      </c>
    </row>
    <row r="27" spans="2:9" ht="30" customHeight="1" x14ac:dyDescent="0.3">
      <c r="B27" s="73"/>
      <c r="C27" s="74"/>
      <c r="D27" s="75">
        <v>3224</v>
      </c>
      <c r="E27" s="105" t="s">
        <v>95</v>
      </c>
      <c r="F27" s="72">
        <v>3442</v>
      </c>
      <c r="G27" s="54">
        <v>3442</v>
      </c>
      <c r="H27" s="54">
        <v>5687.4</v>
      </c>
      <c r="I27" s="7">
        <f t="shared" si="0"/>
        <v>165.23532829750144</v>
      </c>
    </row>
    <row r="28" spans="2:9" ht="30" customHeight="1" x14ac:dyDescent="0.3">
      <c r="B28" s="73"/>
      <c r="C28" s="74"/>
      <c r="D28" s="75">
        <v>3225</v>
      </c>
      <c r="E28" s="105" t="s">
        <v>159</v>
      </c>
      <c r="F28" s="72">
        <v>10928</v>
      </c>
      <c r="G28" s="54">
        <v>10928</v>
      </c>
      <c r="H28" s="54">
        <v>17763.009999999998</v>
      </c>
      <c r="I28" s="7">
        <f t="shared" si="0"/>
        <v>162.54584553440702</v>
      </c>
    </row>
    <row r="29" spans="2:9" ht="30" customHeight="1" x14ac:dyDescent="0.3">
      <c r="B29" s="73"/>
      <c r="C29" s="74"/>
      <c r="D29" s="75">
        <v>3227</v>
      </c>
      <c r="E29" s="105" t="s">
        <v>97</v>
      </c>
      <c r="F29" s="72">
        <v>2593</v>
      </c>
      <c r="G29" s="54">
        <v>2593</v>
      </c>
      <c r="H29" s="54">
        <v>2634.37</v>
      </c>
      <c r="I29" s="7">
        <f t="shared" si="0"/>
        <v>101.59544928654067</v>
      </c>
    </row>
    <row r="30" spans="2:9" ht="30" customHeight="1" x14ac:dyDescent="0.3">
      <c r="B30" s="73"/>
      <c r="C30" s="74"/>
      <c r="D30" s="75">
        <v>3231</v>
      </c>
      <c r="E30" s="105" t="s">
        <v>99</v>
      </c>
      <c r="F30" s="72">
        <v>10292</v>
      </c>
      <c r="G30" s="54">
        <v>10292</v>
      </c>
      <c r="H30" s="54">
        <v>14033.17</v>
      </c>
      <c r="I30" s="7">
        <f t="shared" si="0"/>
        <v>136.3502720559658</v>
      </c>
    </row>
    <row r="31" spans="2:9" ht="30" customHeight="1" x14ac:dyDescent="0.3">
      <c r="B31" s="73"/>
      <c r="C31" s="74"/>
      <c r="D31" s="75">
        <v>3232</v>
      </c>
      <c r="E31" s="105" t="s">
        <v>100</v>
      </c>
      <c r="F31" s="72">
        <v>35181</v>
      </c>
      <c r="G31" s="54">
        <v>35181</v>
      </c>
      <c r="H31" s="54">
        <v>37216.620000000003</v>
      </c>
      <c r="I31" s="7">
        <f t="shared" si="0"/>
        <v>105.78613456126888</v>
      </c>
    </row>
    <row r="32" spans="2:9" ht="30" customHeight="1" x14ac:dyDescent="0.3">
      <c r="B32" s="73"/>
      <c r="C32" s="74"/>
      <c r="D32" s="75">
        <v>3233</v>
      </c>
      <c r="E32" s="105" t="s">
        <v>101</v>
      </c>
      <c r="F32" s="72">
        <v>2656</v>
      </c>
      <c r="G32" s="54">
        <v>2656</v>
      </c>
      <c r="H32" s="54">
        <v>2403.1</v>
      </c>
      <c r="I32" s="7">
        <f t="shared" si="0"/>
        <v>90.478162650602414</v>
      </c>
    </row>
    <row r="33" spans="2:9" ht="30" customHeight="1" x14ac:dyDescent="0.3">
      <c r="B33" s="73"/>
      <c r="C33" s="74"/>
      <c r="D33" s="75">
        <v>3234</v>
      </c>
      <c r="E33" s="105" t="s">
        <v>102</v>
      </c>
      <c r="F33" s="72">
        <v>31248</v>
      </c>
      <c r="G33" s="54">
        <v>31248</v>
      </c>
      <c r="H33" s="54">
        <v>33980.620000000003</v>
      </c>
      <c r="I33" s="7">
        <f t="shared" si="0"/>
        <v>108.74494367639529</v>
      </c>
    </row>
    <row r="34" spans="2:9" ht="30" customHeight="1" x14ac:dyDescent="0.3">
      <c r="B34" s="73"/>
      <c r="C34" s="74"/>
      <c r="D34" s="75">
        <v>3236</v>
      </c>
      <c r="E34" s="105" t="s">
        <v>103</v>
      </c>
      <c r="F34" s="72">
        <v>1274</v>
      </c>
      <c r="G34" s="54">
        <v>1274</v>
      </c>
      <c r="H34" s="54">
        <v>215.1</v>
      </c>
      <c r="I34" s="7">
        <f t="shared" si="0"/>
        <v>16.883830455259027</v>
      </c>
    </row>
    <row r="35" spans="2:9" ht="30" customHeight="1" x14ac:dyDescent="0.3">
      <c r="B35" s="73"/>
      <c r="C35" s="74"/>
      <c r="D35" s="75">
        <v>3237</v>
      </c>
      <c r="E35" s="105" t="s">
        <v>104</v>
      </c>
      <c r="F35" s="72">
        <v>7919</v>
      </c>
      <c r="G35" s="54">
        <v>7919</v>
      </c>
      <c r="H35" s="54">
        <v>4428.07</v>
      </c>
      <c r="I35" s="7">
        <f t="shared" si="0"/>
        <v>55.917034979164036</v>
      </c>
    </row>
    <row r="36" spans="2:9" ht="30" customHeight="1" x14ac:dyDescent="0.3">
      <c r="B36" s="73"/>
      <c r="C36" s="74"/>
      <c r="D36" s="75">
        <v>3239</v>
      </c>
      <c r="E36" s="105" t="s">
        <v>105</v>
      </c>
      <c r="F36" s="72">
        <v>30589</v>
      </c>
      <c r="G36" s="54">
        <v>30589</v>
      </c>
      <c r="H36" s="54">
        <v>41690.620000000003</v>
      </c>
      <c r="I36" s="7">
        <f t="shared" si="0"/>
        <v>136.29285037104844</v>
      </c>
    </row>
    <row r="37" spans="2:9" ht="30" customHeight="1" x14ac:dyDescent="0.3">
      <c r="B37" s="73"/>
      <c r="C37" s="74"/>
      <c r="D37" s="75">
        <v>3291</v>
      </c>
      <c r="E37" s="105" t="s">
        <v>107</v>
      </c>
      <c r="F37" s="72">
        <v>1327</v>
      </c>
      <c r="G37" s="54">
        <v>1327</v>
      </c>
      <c r="H37" s="54">
        <v>1776.23</v>
      </c>
      <c r="I37" s="7">
        <f t="shared" si="0"/>
        <v>133.85305199698567</v>
      </c>
    </row>
    <row r="38" spans="2:9" ht="30" customHeight="1" x14ac:dyDescent="0.3">
      <c r="B38" s="73"/>
      <c r="C38" s="74"/>
      <c r="D38" s="75">
        <v>3292</v>
      </c>
      <c r="E38" s="105" t="s">
        <v>108</v>
      </c>
      <c r="F38" s="72">
        <v>2360</v>
      </c>
      <c r="G38" s="54">
        <v>2360</v>
      </c>
      <c r="H38" s="54">
        <v>1700.54</v>
      </c>
      <c r="I38" s="7">
        <f t="shared" si="0"/>
        <v>72.056779661016947</v>
      </c>
    </row>
    <row r="39" spans="2:9" ht="30" customHeight="1" x14ac:dyDescent="0.3">
      <c r="B39" s="73"/>
      <c r="C39" s="74"/>
      <c r="D39" s="75">
        <v>3295</v>
      </c>
      <c r="E39" s="105" t="s">
        <v>109</v>
      </c>
      <c r="F39" s="72">
        <v>2708</v>
      </c>
      <c r="G39" s="54">
        <v>2708</v>
      </c>
      <c r="H39" s="54">
        <v>605.29999999999995</v>
      </c>
      <c r="I39" s="7">
        <f t="shared" si="0"/>
        <v>22.352289512555391</v>
      </c>
    </row>
    <row r="40" spans="2:9" ht="30" customHeight="1" x14ac:dyDescent="0.3">
      <c r="B40" s="73"/>
      <c r="C40" s="74">
        <v>34</v>
      </c>
      <c r="D40" s="75"/>
      <c r="E40" s="105" t="s">
        <v>110</v>
      </c>
      <c r="F40" s="72">
        <f>F41</f>
        <v>1992</v>
      </c>
      <c r="G40" s="72">
        <f t="shared" ref="G40:H40" si="4">G41</f>
        <v>1992</v>
      </c>
      <c r="H40" s="72">
        <f t="shared" si="4"/>
        <v>1754.36</v>
      </c>
      <c r="I40" s="7">
        <f t="shared" si="0"/>
        <v>88.070281124497981</v>
      </c>
    </row>
    <row r="41" spans="2:9" ht="30" customHeight="1" x14ac:dyDescent="0.3">
      <c r="B41" s="73"/>
      <c r="C41" s="74"/>
      <c r="D41" s="75">
        <v>3431</v>
      </c>
      <c r="E41" s="105" t="s">
        <v>112</v>
      </c>
      <c r="F41" s="72">
        <v>1992</v>
      </c>
      <c r="G41" s="54">
        <v>1992</v>
      </c>
      <c r="H41" s="54">
        <v>1754.36</v>
      </c>
      <c r="I41" s="7">
        <f t="shared" si="0"/>
        <v>88.070281124497981</v>
      </c>
    </row>
    <row r="42" spans="2:9" ht="30" customHeight="1" x14ac:dyDescent="0.3">
      <c r="B42" s="73"/>
      <c r="C42" s="74">
        <v>37</v>
      </c>
      <c r="D42" s="75"/>
      <c r="E42" s="105" t="s">
        <v>160</v>
      </c>
      <c r="F42" s="72">
        <f>F43+F44</f>
        <v>81263</v>
      </c>
      <c r="G42" s="72">
        <f t="shared" ref="G42:H42" si="5">G43+G44</f>
        <v>69263</v>
      </c>
      <c r="H42" s="72">
        <f t="shared" si="5"/>
        <v>64152.06</v>
      </c>
      <c r="I42" s="7">
        <f t="shared" si="0"/>
        <v>92.620966461169743</v>
      </c>
    </row>
    <row r="43" spans="2:9" ht="30" customHeight="1" x14ac:dyDescent="0.3">
      <c r="B43" s="73"/>
      <c r="C43" s="74"/>
      <c r="D43" s="75">
        <v>3721</v>
      </c>
      <c r="E43" s="105" t="s">
        <v>118</v>
      </c>
      <c r="F43" s="72">
        <v>38411</v>
      </c>
      <c r="G43" s="54">
        <v>38411</v>
      </c>
      <c r="H43" s="54">
        <v>38761.01</v>
      </c>
      <c r="I43" s="7">
        <f t="shared" si="0"/>
        <v>100.9112233474786</v>
      </c>
    </row>
    <row r="44" spans="2:9" ht="30" customHeight="1" x14ac:dyDescent="0.3">
      <c r="B44" s="73"/>
      <c r="C44" s="74"/>
      <c r="D44" s="75">
        <v>3722</v>
      </c>
      <c r="E44" s="105" t="s">
        <v>119</v>
      </c>
      <c r="F44" s="72">
        <v>42852</v>
      </c>
      <c r="G44" s="54">
        <v>30852</v>
      </c>
      <c r="H44" s="54">
        <v>25391.05</v>
      </c>
      <c r="I44" s="7">
        <f t="shared" si="0"/>
        <v>82.299526772980684</v>
      </c>
    </row>
    <row r="45" spans="2:9" s="61" customFormat="1" ht="30" customHeight="1" x14ac:dyDescent="0.3">
      <c r="B45" s="76" t="s">
        <v>161</v>
      </c>
      <c r="C45" s="77"/>
      <c r="D45" s="78"/>
      <c r="E45" s="79" t="s">
        <v>162</v>
      </c>
      <c r="F45" s="80">
        <f>F46</f>
        <v>26000</v>
      </c>
      <c r="G45" s="80">
        <f t="shared" ref="G45:H46" si="6">G46</f>
        <v>26000</v>
      </c>
      <c r="H45" s="80">
        <f t="shared" si="6"/>
        <v>14996.57</v>
      </c>
      <c r="I45" s="107">
        <f t="shared" si="0"/>
        <v>57.679115384615386</v>
      </c>
    </row>
    <row r="46" spans="2:9" ht="30" customHeight="1" x14ac:dyDescent="0.3">
      <c r="B46" s="73">
        <v>3</v>
      </c>
      <c r="C46" s="74"/>
      <c r="D46" s="75"/>
      <c r="E46" s="105" t="s">
        <v>4</v>
      </c>
      <c r="F46" s="72">
        <f>F47</f>
        <v>26000</v>
      </c>
      <c r="G46" s="72">
        <f t="shared" si="6"/>
        <v>26000</v>
      </c>
      <c r="H46" s="72">
        <f t="shared" si="6"/>
        <v>14996.57</v>
      </c>
      <c r="I46" s="7">
        <f t="shared" si="0"/>
        <v>57.679115384615386</v>
      </c>
    </row>
    <row r="47" spans="2:9" ht="30" customHeight="1" x14ac:dyDescent="0.3">
      <c r="B47" s="73"/>
      <c r="C47" s="74">
        <v>32</v>
      </c>
      <c r="D47" s="75"/>
      <c r="E47" s="105" t="s">
        <v>11</v>
      </c>
      <c r="F47" s="72">
        <f>F48+F49+F50+F51+F52</f>
        <v>26000</v>
      </c>
      <c r="G47" s="72">
        <f t="shared" ref="G47:H47" si="7">G48+G49+G50+G51+G52</f>
        <v>26000</v>
      </c>
      <c r="H47" s="72">
        <f t="shared" si="7"/>
        <v>14996.57</v>
      </c>
      <c r="I47" s="7">
        <f t="shared" si="0"/>
        <v>57.679115384615386</v>
      </c>
    </row>
    <row r="48" spans="2:9" ht="30" customHeight="1" x14ac:dyDescent="0.3">
      <c r="B48" s="73"/>
      <c r="C48" s="74"/>
      <c r="D48" s="75">
        <v>3211</v>
      </c>
      <c r="E48" s="105" t="s">
        <v>41</v>
      </c>
      <c r="F48" s="72">
        <v>1500</v>
      </c>
      <c r="G48" s="72">
        <v>1500</v>
      </c>
      <c r="H48" s="72">
        <v>1300</v>
      </c>
      <c r="I48" s="7">
        <f t="shared" si="0"/>
        <v>86.666666666666671</v>
      </c>
    </row>
    <row r="49" spans="2:9" ht="30" customHeight="1" x14ac:dyDescent="0.3">
      <c r="B49" s="73"/>
      <c r="C49" s="74"/>
      <c r="D49" s="75">
        <v>3213</v>
      </c>
      <c r="E49" s="105" t="s">
        <v>90</v>
      </c>
      <c r="F49" s="72">
        <v>1000</v>
      </c>
      <c r="G49" s="72">
        <v>1000</v>
      </c>
      <c r="H49" s="72">
        <v>300</v>
      </c>
      <c r="I49" s="7">
        <f t="shared" si="0"/>
        <v>30</v>
      </c>
    </row>
    <row r="50" spans="2:9" ht="30" customHeight="1" x14ac:dyDescent="0.3">
      <c r="B50" s="73"/>
      <c r="C50" s="74"/>
      <c r="D50" s="75">
        <v>3221</v>
      </c>
      <c r="E50" s="105" t="s">
        <v>92</v>
      </c>
      <c r="F50" s="72">
        <v>6000</v>
      </c>
      <c r="G50" s="72">
        <v>6000</v>
      </c>
      <c r="H50" s="72">
        <v>6876.87</v>
      </c>
      <c r="I50" s="7">
        <f t="shared" si="0"/>
        <v>114.61449999999999</v>
      </c>
    </row>
    <row r="51" spans="2:9" ht="30" customHeight="1" x14ac:dyDescent="0.3">
      <c r="B51" s="73"/>
      <c r="C51" s="74"/>
      <c r="D51" s="75">
        <v>3222</v>
      </c>
      <c r="E51" s="105" t="s">
        <v>93</v>
      </c>
      <c r="F51" s="72">
        <v>14500</v>
      </c>
      <c r="G51" s="72">
        <v>14500</v>
      </c>
      <c r="H51" s="72">
        <v>2228.4899999999998</v>
      </c>
      <c r="I51" s="7">
        <f t="shared" si="0"/>
        <v>15.368896551724138</v>
      </c>
    </row>
    <row r="52" spans="2:9" ht="30" customHeight="1" x14ac:dyDescent="0.3">
      <c r="B52" s="73"/>
      <c r="C52" s="74"/>
      <c r="D52" s="75">
        <v>3232</v>
      </c>
      <c r="E52" s="105" t="s">
        <v>100</v>
      </c>
      <c r="F52" s="72">
        <v>3000</v>
      </c>
      <c r="G52" s="72">
        <v>3000</v>
      </c>
      <c r="H52" s="72">
        <v>4291.21</v>
      </c>
      <c r="I52" s="7">
        <f t="shared" si="0"/>
        <v>143.04033333333334</v>
      </c>
    </row>
    <row r="53" spans="2:9" s="61" customFormat="1" ht="30" customHeight="1" x14ac:dyDescent="0.3">
      <c r="B53" s="139" t="s">
        <v>163</v>
      </c>
      <c r="C53" s="140"/>
      <c r="D53" s="149"/>
      <c r="E53" s="108" t="s">
        <v>166</v>
      </c>
      <c r="F53" s="80">
        <f>F54+F64+F71</f>
        <v>63544</v>
      </c>
      <c r="G53" s="80">
        <f t="shared" ref="G53:H53" si="8">G54+G64+G71</f>
        <v>63544</v>
      </c>
      <c r="H53" s="80">
        <f t="shared" si="8"/>
        <v>133036.88</v>
      </c>
      <c r="I53" s="107">
        <f t="shared" ref="I53:I81" si="9">H53/G53*100</f>
        <v>209.36182802467584</v>
      </c>
    </row>
    <row r="54" spans="2:9" s="61" customFormat="1" ht="30" customHeight="1" x14ac:dyDescent="0.3">
      <c r="B54" s="76" t="s">
        <v>164</v>
      </c>
      <c r="C54" s="77"/>
      <c r="D54" s="78"/>
      <c r="E54" s="79" t="s">
        <v>165</v>
      </c>
      <c r="F54" s="80">
        <f>F55+F61</f>
        <v>12000</v>
      </c>
      <c r="G54" s="80">
        <f>G55+G61</f>
        <v>12000</v>
      </c>
      <c r="H54" s="80">
        <f>H55+H61</f>
        <v>18959.38</v>
      </c>
      <c r="I54" s="107">
        <f t="shared" si="9"/>
        <v>157.99483333333336</v>
      </c>
    </row>
    <row r="55" spans="2:9" ht="30" customHeight="1" x14ac:dyDescent="0.3">
      <c r="B55" s="73">
        <v>3</v>
      </c>
      <c r="C55" s="74"/>
      <c r="D55" s="75"/>
      <c r="E55" s="105" t="s">
        <v>4</v>
      </c>
      <c r="F55" s="72">
        <f>F56</f>
        <v>11000</v>
      </c>
      <c r="G55" s="72">
        <f>G56</f>
        <v>11000</v>
      </c>
      <c r="H55" s="72">
        <f t="shared" ref="H55" si="10">H56</f>
        <v>17376.27</v>
      </c>
      <c r="I55" s="7">
        <f t="shared" si="9"/>
        <v>157.96609090909089</v>
      </c>
    </row>
    <row r="56" spans="2:9" ht="30" customHeight="1" x14ac:dyDescent="0.3">
      <c r="B56" s="73"/>
      <c r="C56" s="74">
        <v>32</v>
      </c>
      <c r="D56" s="75"/>
      <c r="E56" s="105" t="s">
        <v>11</v>
      </c>
      <c r="F56" s="72">
        <f>F57+F58+F59+F60</f>
        <v>11000</v>
      </c>
      <c r="G56" s="72">
        <f>G57+G58+G59+G60</f>
        <v>11000</v>
      </c>
      <c r="H56" s="72">
        <f>H57+H58+H59+H60</f>
        <v>17376.27</v>
      </c>
      <c r="I56" s="7">
        <f t="shared" si="9"/>
        <v>157.96609090909089</v>
      </c>
    </row>
    <row r="57" spans="2:9" ht="30" customHeight="1" x14ac:dyDescent="0.3">
      <c r="B57" s="73"/>
      <c r="C57" s="74"/>
      <c r="D57" s="75">
        <v>3221</v>
      </c>
      <c r="E57" s="105" t="s">
        <v>92</v>
      </c>
      <c r="F57" s="72">
        <v>5000</v>
      </c>
      <c r="G57" s="54">
        <v>5000</v>
      </c>
      <c r="H57" s="54">
        <v>915.7</v>
      </c>
      <c r="I57" s="7">
        <f t="shared" si="9"/>
        <v>18.314</v>
      </c>
    </row>
    <row r="58" spans="2:9" ht="30" customHeight="1" x14ac:dyDescent="0.3">
      <c r="B58" s="73"/>
      <c r="C58" s="74"/>
      <c r="D58" s="75">
        <v>3222</v>
      </c>
      <c r="E58" s="105" t="s">
        <v>93</v>
      </c>
      <c r="F58" s="72">
        <v>2000</v>
      </c>
      <c r="G58" s="54">
        <v>2000</v>
      </c>
      <c r="H58" s="54">
        <v>12479.32</v>
      </c>
      <c r="I58" s="7">
        <f t="shared" si="9"/>
        <v>623.96600000000001</v>
      </c>
    </row>
    <row r="59" spans="2:9" ht="30" customHeight="1" x14ac:dyDescent="0.3">
      <c r="B59" s="73"/>
      <c r="C59" s="74"/>
      <c r="D59" s="75">
        <v>3232</v>
      </c>
      <c r="E59" s="105" t="s">
        <v>100</v>
      </c>
      <c r="F59" s="72">
        <v>4000</v>
      </c>
      <c r="G59" s="54">
        <v>4000</v>
      </c>
      <c r="H59" s="54">
        <v>3768.75</v>
      </c>
      <c r="I59" s="7">
        <f t="shared" si="9"/>
        <v>94.21875</v>
      </c>
    </row>
    <row r="60" spans="2:9" ht="30" customHeight="1" x14ac:dyDescent="0.3">
      <c r="B60" s="73"/>
      <c r="C60" s="74"/>
      <c r="D60" s="75">
        <v>3239</v>
      </c>
      <c r="E60" s="105" t="s">
        <v>105</v>
      </c>
      <c r="F60" s="72">
        <v>0</v>
      </c>
      <c r="G60" s="54">
        <v>0</v>
      </c>
      <c r="H60" s="54">
        <v>212.5</v>
      </c>
      <c r="I60" s="7" t="e">
        <f>H60/G60*100</f>
        <v>#DIV/0!</v>
      </c>
    </row>
    <row r="61" spans="2:9" ht="30" customHeight="1" x14ac:dyDescent="0.3">
      <c r="B61" s="73">
        <v>4</v>
      </c>
      <c r="C61" s="74"/>
      <c r="D61" s="75"/>
      <c r="E61" s="105" t="s">
        <v>6</v>
      </c>
      <c r="F61" s="72">
        <f>F62</f>
        <v>1000</v>
      </c>
      <c r="G61" s="72">
        <f>G62</f>
        <v>1000</v>
      </c>
      <c r="H61" s="72">
        <f t="shared" ref="G61:H62" si="11">H62</f>
        <v>1583.11</v>
      </c>
      <c r="I61" s="7">
        <f t="shared" si="9"/>
        <v>158.31099999999998</v>
      </c>
    </row>
    <row r="62" spans="2:9" ht="30" customHeight="1" x14ac:dyDescent="0.3">
      <c r="B62" s="73"/>
      <c r="C62" s="74">
        <v>42</v>
      </c>
      <c r="D62" s="75"/>
      <c r="E62" s="105" t="s">
        <v>120</v>
      </c>
      <c r="F62" s="72">
        <f>F63</f>
        <v>1000</v>
      </c>
      <c r="G62" s="72">
        <f t="shared" si="11"/>
        <v>1000</v>
      </c>
      <c r="H62" s="72">
        <f t="shared" si="11"/>
        <v>1583.11</v>
      </c>
      <c r="I62" s="7">
        <f t="shared" si="9"/>
        <v>158.31099999999998</v>
      </c>
    </row>
    <row r="63" spans="2:9" ht="30" customHeight="1" x14ac:dyDescent="0.3">
      <c r="B63" s="73"/>
      <c r="C63" s="74"/>
      <c r="D63" s="75">
        <v>4227</v>
      </c>
      <c r="E63" s="105" t="s">
        <v>124</v>
      </c>
      <c r="F63" s="72">
        <v>1000</v>
      </c>
      <c r="G63" s="54">
        <v>1000</v>
      </c>
      <c r="H63" s="54">
        <v>1583.11</v>
      </c>
      <c r="I63" s="7">
        <f t="shared" si="9"/>
        <v>158.31099999999998</v>
      </c>
    </row>
    <row r="64" spans="2:9" s="61" customFormat="1" ht="30" customHeight="1" x14ac:dyDescent="0.3">
      <c r="B64" s="76" t="s">
        <v>167</v>
      </c>
      <c r="C64" s="77"/>
      <c r="D64" s="78"/>
      <c r="E64" s="79" t="s">
        <v>169</v>
      </c>
      <c r="F64" s="80">
        <f>F65</f>
        <v>45544</v>
      </c>
      <c r="G64" s="80">
        <f t="shared" ref="G64:H64" si="12">G65</f>
        <v>45544</v>
      </c>
      <c r="H64" s="80">
        <f t="shared" si="12"/>
        <v>24229.040000000001</v>
      </c>
      <c r="I64" s="107">
        <f t="shared" si="9"/>
        <v>53.199191990163364</v>
      </c>
    </row>
    <row r="65" spans="2:9" ht="30" customHeight="1" x14ac:dyDescent="0.3">
      <c r="B65" s="73">
        <v>3</v>
      </c>
      <c r="C65" s="74"/>
      <c r="D65" s="75"/>
      <c r="E65" s="105" t="s">
        <v>4</v>
      </c>
      <c r="F65" s="72">
        <f>F66+F69</f>
        <v>45544</v>
      </c>
      <c r="G65" s="72">
        <f t="shared" ref="G65:H65" si="13">G66+G69</f>
        <v>45544</v>
      </c>
      <c r="H65" s="72">
        <f t="shared" si="13"/>
        <v>24229.040000000001</v>
      </c>
      <c r="I65" s="7">
        <f t="shared" si="9"/>
        <v>53.199191990163364</v>
      </c>
    </row>
    <row r="66" spans="2:9" ht="30" customHeight="1" x14ac:dyDescent="0.3">
      <c r="B66" s="73"/>
      <c r="C66" s="74">
        <v>31</v>
      </c>
      <c r="D66" s="75"/>
      <c r="E66" s="105" t="s">
        <v>5</v>
      </c>
      <c r="F66" s="72">
        <f>F67</f>
        <v>44396</v>
      </c>
      <c r="G66" s="72">
        <f t="shared" ref="G66" si="14">G67</f>
        <v>44396</v>
      </c>
      <c r="H66" s="72">
        <f>H67+H68</f>
        <v>23444.45</v>
      </c>
      <c r="I66" s="7">
        <f t="shared" si="9"/>
        <v>52.807572754302193</v>
      </c>
    </row>
    <row r="67" spans="2:9" ht="30" customHeight="1" x14ac:dyDescent="0.3">
      <c r="B67" s="73"/>
      <c r="C67" s="74"/>
      <c r="D67" s="75">
        <v>3111</v>
      </c>
      <c r="E67" s="49" t="s">
        <v>39</v>
      </c>
      <c r="F67" s="72">
        <v>44396</v>
      </c>
      <c r="G67" s="54">
        <v>44396</v>
      </c>
      <c r="H67" s="54">
        <v>21619.32</v>
      </c>
      <c r="I67" s="7">
        <f t="shared" si="9"/>
        <v>48.696549238670151</v>
      </c>
    </row>
    <row r="68" spans="2:9" ht="30" customHeight="1" x14ac:dyDescent="0.3">
      <c r="B68" s="73"/>
      <c r="C68" s="74"/>
      <c r="D68" s="75">
        <v>3132</v>
      </c>
      <c r="E68" s="109" t="s">
        <v>157</v>
      </c>
      <c r="F68" s="72"/>
      <c r="G68" s="72"/>
      <c r="H68" s="72">
        <v>1825.13</v>
      </c>
      <c r="I68" s="7"/>
    </row>
    <row r="69" spans="2:9" ht="30" customHeight="1" x14ac:dyDescent="0.3">
      <c r="B69" s="73"/>
      <c r="C69" s="74">
        <v>32</v>
      </c>
      <c r="D69" s="75"/>
      <c r="E69" s="105" t="s">
        <v>11</v>
      </c>
      <c r="F69" s="72">
        <f>F70</f>
        <v>1148</v>
      </c>
      <c r="G69" s="72">
        <f t="shared" ref="G69:H69" si="15">G70</f>
        <v>1148</v>
      </c>
      <c r="H69" s="72">
        <f t="shared" si="15"/>
        <v>784.59</v>
      </c>
      <c r="I69" s="7">
        <f t="shared" si="9"/>
        <v>68.344076655052262</v>
      </c>
    </row>
    <row r="70" spans="2:9" ht="30" customHeight="1" x14ac:dyDescent="0.3">
      <c r="B70" s="73"/>
      <c r="C70" s="74"/>
      <c r="D70" s="75">
        <v>3212</v>
      </c>
      <c r="E70" s="105" t="s">
        <v>158</v>
      </c>
      <c r="F70" s="72">
        <v>1148</v>
      </c>
      <c r="G70" s="54">
        <v>1148</v>
      </c>
      <c r="H70" s="54">
        <v>784.59</v>
      </c>
      <c r="I70" s="7">
        <f t="shared" si="9"/>
        <v>68.344076655052262</v>
      </c>
    </row>
    <row r="71" spans="2:9" s="61" customFormat="1" ht="30" customHeight="1" x14ac:dyDescent="0.3">
      <c r="B71" s="76" t="s">
        <v>168</v>
      </c>
      <c r="C71" s="77"/>
      <c r="D71" s="78"/>
      <c r="E71" s="79" t="s">
        <v>170</v>
      </c>
      <c r="F71" s="80">
        <f>F72+F89</f>
        <v>6000</v>
      </c>
      <c r="G71" s="80">
        <f>G72+G89</f>
        <v>6000</v>
      </c>
      <c r="H71" s="80">
        <f>H72+H89</f>
        <v>89848.459999999992</v>
      </c>
      <c r="I71" s="107">
        <f t="shared" si="9"/>
        <v>1497.4743333333333</v>
      </c>
    </row>
    <row r="72" spans="2:9" ht="30" customHeight="1" x14ac:dyDescent="0.3">
      <c r="B72" s="73">
        <v>3</v>
      </c>
      <c r="C72" s="74"/>
      <c r="D72" s="75"/>
      <c r="E72" s="105" t="s">
        <v>4</v>
      </c>
      <c r="F72" s="72">
        <f>F78+F87</f>
        <v>1000</v>
      </c>
      <c r="G72" s="72">
        <f>G78+G87</f>
        <v>1000</v>
      </c>
      <c r="H72" s="72">
        <f>H73+H78+H87</f>
        <v>58767.68</v>
      </c>
      <c r="I72" s="7">
        <f t="shared" si="9"/>
        <v>5876.768</v>
      </c>
    </row>
    <row r="73" spans="2:9" ht="30" customHeight="1" x14ac:dyDescent="0.3">
      <c r="B73" s="73"/>
      <c r="C73" s="74">
        <v>31</v>
      </c>
      <c r="D73" s="75"/>
      <c r="E73" s="105" t="s">
        <v>5</v>
      </c>
      <c r="F73" s="72"/>
      <c r="G73" s="72"/>
      <c r="H73" s="72">
        <f>H74+H75+H76+H77</f>
        <v>34744.239999999998</v>
      </c>
      <c r="I73" s="7"/>
    </row>
    <row r="74" spans="2:9" ht="30" customHeight="1" x14ac:dyDescent="0.3">
      <c r="B74" s="73"/>
      <c r="C74" s="74"/>
      <c r="D74" s="75">
        <v>3111</v>
      </c>
      <c r="E74" s="49" t="s">
        <v>39</v>
      </c>
      <c r="F74" s="72"/>
      <c r="G74" s="72"/>
      <c r="H74" s="72">
        <v>27151.1</v>
      </c>
      <c r="I74" s="7"/>
    </row>
    <row r="75" spans="2:9" ht="30" customHeight="1" x14ac:dyDescent="0.3">
      <c r="B75" s="73"/>
      <c r="C75" s="74"/>
      <c r="D75" s="75">
        <v>3114</v>
      </c>
      <c r="E75" s="49" t="s">
        <v>85</v>
      </c>
      <c r="F75" s="72"/>
      <c r="G75" s="72"/>
      <c r="H75" s="72">
        <v>1728.08</v>
      </c>
      <c r="I75" s="7"/>
    </row>
    <row r="76" spans="2:9" ht="30" customHeight="1" x14ac:dyDescent="0.3">
      <c r="B76" s="73"/>
      <c r="C76" s="74"/>
      <c r="D76" s="75">
        <v>3121</v>
      </c>
      <c r="E76" s="49" t="s">
        <v>86</v>
      </c>
      <c r="F76" s="72"/>
      <c r="G76" s="72"/>
      <c r="H76" s="72">
        <v>1100</v>
      </c>
      <c r="I76" s="7"/>
    </row>
    <row r="77" spans="2:9" ht="30" customHeight="1" x14ac:dyDescent="0.3">
      <c r="B77" s="73"/>
      <c r="C77" s="74"/>
      <c r="D77" s="75">
        <v>3132</v>
      </c>
      <c r="E77" s="105" t="s">
        <v>157</v>
      </c>
      <c r="F77" s="72"/>
      <c r="G77" s="72"/>
      <c r="H77" s="72">
        <v>4765.0600000000004</v>
      </c>
      <c r="I77" s="7"/>
    </row>
    <row r="78" spans="2:9" ht="30" customHeight="1" x14ac:dyDescent="0.3">
      <c r="B78" s="73"/>
      <c r="C78" s="74">
        <v>32</v>
      </c>
      <c r="D78" s="75"/>
      <c r="E78" s="105" t="s">
        <v>11</v>
      </c>
      <c r="F78" s="72">
        <f>F80+F81</f>
        <v>1000</v>
      </c>
      <c r="G78" s="72">
        <v>1000</v>
      </c>
      <c r="H78" s="72">
        <f>H79+H80+H81+H82+H83+H84+H85+H86</f>
        <v>17594.07</v>
      </c>
      <c r="I78" s="7">
        <f t="shared" si="9"/>
        <v>1759.4069999999999</v>
      </c>
    </row>
    <row r="79" spans="2:9" ht="30" customHeight="1" x14ac:dyDescent="0.3">
      <c r="B79" s="73"/>
      <c r="C79" s="74"/>
      <c r="D79" s="75">
        <v>3212</v>
      </c>
      <c r="E79" s="105" t="s">
        <v>158</v>
      </c>
      <c r="F79" s="72"/>
      <c r="G79" s="72"/>
      <c r="H79" s="72">
        <v>545.01</v>
      </c>
      <c r="I79" s="7"/>
    </row>
    <row r="80" spans="2:9" ht="30" customHeight="1" x14ac:dyDescent="0.3">
      <c r="B80" s="73"/>
      <c r="C80" s="74"/>
      <c r="D80" s="75">
        <v>3221</v>
      </c>
      <c r="E80" s="105" t="s">
        <v>92</v>
      </c>
      <c r="F80" s="72">
        <v>1000</v>
      </c>
      <c r="G80" s="54">
        <v>1000</v>
      </c>
      <c r="H80" s="54">
        <v>1494.36</v>
      </c>
      <c r="I80" s="7">
        <f t="shared" si="9"/>
        <v>149.43599999999998</v>
      </c>
    </row>
    <row r="81" spans="2:9" ht="30" customHeight="1" x14ac:dyDescent="0.3">
      <c r="B81" s="73"/>
      <c r="C81" s="74"/>
      <c r="D81" s="75">
        <v>3222</v>
      </c>
      <c r="E81" s="105" t="s">
        <v>93</v>
      </c>
      <c r="F81" s="72"/>
      <c r="G81" s="54">
        <v>0</v>
      </c>
      <c r="H81" s="54">
        <v>4005.29</v>
      </c>
      <c r="I81" s="7" t="e">
        <f t="shared" si="9"/>
        <v>#DIV/0!</v>
      </c>
    </row>
    <row r="82" spans="2:9" ht="30" customHeight="1" x14ac:dyDescent="0.3">
      <c r="B82" s="73"/>
      <c r="C82" s="74"/>
      <c r="D82" s="75">
        <v>3225</v>
      </c>
      <c r="E82" s="105" t="s">
        <v>159</v>
      </c>
      <c r="F82" s="72"/>
      <c r="G82" s="72"/>
      <c r="H82" s="72">
        <v>2099.1799999999998</v>
      </c>
      <c r="I82" s="7"/>
    </row>
    <row r="83" spans="2:9" ht="30" customHeight="1" x14ac:dyDescent="0.3">
      <c r="B83" s="73"/>
      <c r="C83" s="74"/>
      <c r="D83" s="75">
        <v>3232</v>
      </c>
      <c r="E83" s="105" t="s">
        <v>100</v>
      </c>
      <c r="F83" s="72"/>
      <c r="G83" s="72"/>
      <c r="H83" s="72">
        <v>774.31</v>
      </c>
      <c r="I83" s="7"/>
    </row>
    <row r="84" spans="2:9" ht="30" customHeight="1" x14ac:dyDescent="0.3">
      <c r="B84" s="73"/>
      <c r="C84" s="74"/>
      <c r="D84" s="75">
        <v>3237</v>
      </c>
      <c r="E84" s="105" t="s">
        <v>104</v>
      </c>
      <c r="F84" s="72"/>
      <c r="G84" s="72"/>
      <c r="H84" s="72">
        <v>4088.32</v>
      </c>
      <c r="I84" s="7"/>
    </row>
    <row r="85" spans="2:9" ht="30" customHeight="1" x14ac:dyDescent="0.3">
      <c r="B85" s="73"/>
      <c r="C85" s="74"/>
      <c r="D85" s="75">
        <v>3239</v>
      </c>
      <c r="E85" s="105" t="s">
        <v>105</v>
      </c>
      <c r="F85" s="72"/>
      <c r="G85" s="72"/>
      <c r="H85" s="72">
        <v>4384.28</v>
      </c>
      <c r="I85" s="7"/>
    </row>
    <row r="86" spans="2:9" ht="30" customHeight="1" x14ac:dyDescent="0.3">
      <c r="B86" s="73"/>
      <c r="C86" s="74"/>
      <c r="D86" s="75">
        <v>3292</v>
      </c>
      <c r="E86" s="105" t="s">
        <v>108</v>
      </c>
      <c r="F86" s="72"/>
      <c r="G86" s="72"/>
      <c r="H86" s="72">
        <v>203.32</v>
      </c>
      <c r="I86" s="7"/>
    </row>
    <row r="87" spans="2:9" ht="30" customHeight="1" x14ac:dyDescent="0.3">
      <c r="B87" s="73"/>
      <c r="C87" s="74">
        <v>37</v>
      </c>
      <c r="D87" s="75"/>
      <c r="E87" s="105" t="s">
        <v>160</v>
      </c>
      <c r="F87" s="72">
        <f>F88</f>
        <v>0</v>
      </c>
      <c r="G87" s="72">
        <f t="shared" ref="G87:H87" si="16">G88</f>
        <v>0</v>
      </c>
      <c r="H87" s="72">
        <f t="shared" si="16"/>
        <v>6429.37</v>
      </c>
      <c r="I87" s="7" t="e">
        <f t="shared" ref="I87:I91" si="17">H87/G87*100</f>
        <v>#DIV/0!</v>
      </c>
    </row>
    <row r="88" spans="2:9" ht="30" customHeight="1" x14ac:dyDescent="0.3">
      <c r="B88" s="73"/>
      <c r="C88" s="74"/>
      <c r="D88" s="75">
        <v>3722</v>
      </c>
      <c r="E88" s="105" t="s">
        <v>119</v>
      </c>
      <c r="F88" s="72">
        <v>0</v>
      </c>
      <c r="G88" s="54"/>
      <c r="H88" s="54">
        <v>6429.37</v>
      </c>
      <c r="I88" s="7" t="e">
        <f t="shared" si="17"/>
        <v>#DIV/0!</v>
      </c>
    </row>
    <row r="89" spans="2:9" ht="30" customHeight="1" x14ac:dyDescent="0.3">
      <c r="B89" s="73">
        <v>4</v>
      </c>
      <c r="C89" s="74"/>
      <c r="D89" s="75"/>
      <c r="E89" s="105" t="s">
        <v>6</v>
      </c>
      <c r="F89" s="72">
        <f>F90</f>
        <v>5000</v>
      </c>
      <c r="G89" s="72">
        <f t="shared" ref="G89:H89" si="18">G90</f>
        <v>5000</v>
      </c>
      <c r="H89" s="72">
        <f t="shared" si="18"/>
        <v>31080.78</v>
      </c>
      <c r="I89" s="7">
        <f t="shared" si="17"/>
        <v>621.61559999999997</v>
      </c>
    </row>
    <row r="90" spans="2:9" s="84" customFormat="1" ht="30" customHeight="1" x14ac:dyDescent="0.3">
      <c r="B90" s="81"/>
      <c r="C90" s="85">
        <v>42</v>
      </c>
      <c r="D90" s="82"/>
      <c r="E90" s="105" t="s">
        <v>120</v>
      </c>
      <c r="F90" s="89">
        <f>F91+F92+F93</f>
        <v>5000</v>
      </c>
      <c r="G90" s="89">
        <f>G91+G92+G93</f>
        <v>5000</v>
      </c>
      <c r="H90" s="89">
        <f>H91+H92+H93</f>
        <v>31080.78</v>
      </c>
      <c r="I90" s="7">
        <f t="shared" si="17"/>
        <v>621.61559999999997</v>
      </c>
    </row>
    <row r="91" spans="2:9" s="84" customFormat="1" ht="30" customHeight="1" x14ac:dyDescent="0.3">
      <c r="B91" s="81"/>
      <c r="C91" s="85"/>
      <c r="D91" s="86">
        <v>4221</v>
      </c>
      <c r="E91" s="87" t="s">
        <v>122</v>
      </c>
      <c r="F91" s="89">
        <v>0</v>
      </c>
      <c r="G91" s="83"/>
      <c r="H91" s="88">
        <v>880</v>
      </c>
      <c r="I91" s="7" t="e">
        <f t="shared" si="17"/>
        <v>#DIV/0!</v>
      </c>
    </row>
    <row r="92" spans="2:9" ht="30" customHeight="1" x14ac:dyDescent="0.3">
      <c r="B92" s="73"/>
      <c r="C92" s="74"/>
      <c r="D92" s="75">
        <v>4227</v>
      </c>
      <c r="E92" s="105" t="s">
        <v>124</v>
      </c>
      <c r="F92" s="72">
        <v>5000</v>
      </c>
      <c r="G92" s="54">
        <v>5000</v>
      </c>
      <c r="H92" s="54">
        <v>5523.98</v>
      </c>
      <c r="I92" s="7">
        <f>H92/G92*100</f>
        <v>110.47959999999999</v>
      </c>
    </row>
    <row r="93" spans="2:9" ht="30" customHeight="1" x14ac:dyDescent="0.3">
      <c r="B93" s="73"/>
      <c r="C93" s="74"/>
      <c r="D93" s="75">
        <v>4231</v>
      </c>
      <c r="E93" s="105" t="s">
        <v>126</v>
      </c>
      <c r="F93" s="72"/>
      <c r="G93" s="72"/>
      <c r="H93" s="72">
        <v>24676.799999999999</v>
      </c>
      <c r="I93" s="7"/>
    </row>
    <row r="94" spans="2:9" s="61" customFormat="1" ht="30" customHeight="1" x14ac:dyDescent="0.3">
      <c r="B94" s="139" t="s">
        <v>182</v>
      </c>
      <c r="C94" s="140"/>
      <c r="D94" s="149"/>
      <c r="E94" s="79" t="s">
        <v>180</v>
      </c>
      <c r="F94" s="80"/>
      <c r="G94" s="80"/>
      <c r="H94" s="80">
        <f>H95</f>
        <v>707915.8</v>
      </c>
      <c r="I94" s="107"/>
    </row>
    <row r="95" spans="2:9" s="61" customFormat="1" ht="30" customHeight="1" x14ac:dyDescent="0.3">
      <c r="B95" s="76" t="s">
        <v>179</v>
      </c>
      <c r="C95" s="77"/>
      <c r="D95" s="78"/>
      <c r="E95" s="79" t="s">
        <v>181</v>
      </c>
      <c r="F95" s="80">
        <f>F96</f>
        <v>0</v>
      </c>
      <c r="G95" s="80">
        <f t="shared" ref="G95" si="19">G96</f>
        <v>0</v>
      </c>
      <c r="H95" s="80">
        <f>H96</f>
        <v>707915.8</v>
      </c>
      <c r="I95" s="107" t="e">
        <f t="shared" ref="I95:I98" si="20">H95/G95*100</f>
        <v>#DIV/0!</v>
      </c>
    </row>
    <row r="96" spans="2:9" ht="30" customHeight="1" x14ac:dyDescent="0.3">
      <c r="B96" s="73">
        <v>3</v>
      </c>
      <c r="C96" s="74"/>
      <c r="D96" s="75"/>
      <c r="E96" s="105" t="s">
        <v>4</v>
      </c>
      <c r="F96" s="72">
        <f>F97+F101</f>
        <v>0</v>
      </c>
      <c r="G96" s="72">
        <f t="shared" ref="G96" si="21">G97+G101</f>
        <v>0</v>
      </c>
      <c r="H96" s="72">
        <f>H97+H101</f>
        <v>707915.8</v>
      </c>
      <c r="I96" s="7" t="e">
        <f t="shared" si="20"/>
        <v>#DIV/0!</v>
      </c>
    </row>
    <row r="97" spans="2:9" ht="30" customHeight="1" x14ac:dyDescent="0.3">
      <c r="B97" s="73"/>
      <c r="C97" s="74">
        <v>31</v>
      </c>
      <c r="D97" s="75"/>
      <c r="E97" s="105" t="s">
        <v>5</v>
      </c>
      <c r="F97" s="72">
        <f>F98</f>
        <v>0</v>
      </c>
      <c r="G97" s="72">
        <f t="shared" ref="G97" si="22">G98</f>
        <v>0</v>
      </c>
      <c r="H97" s="72">
        <f>H98+H99+H100</f>
        <v>695683.38</v>
      </c>
      <c r="I97" s="7" t="e">
        <f t="shared" si="20"/>
        <v>#DIV/0!</v>
      </c>
    </row>
    <row r="98" spans="2:9" ht="30" customHeight="1" x14ac:dyDescent="0.3">
      <c r="B98" s="73"/>
      <c r="C98" s="74"/>
      <c r="D98" s="75">
        <v>3111</v>
      </c>
      <c r="E98" s="49" t="s">
        <v>39</v>
      </c>
      <c r="F98" s="72">
        <v>0</v>
      </c>
      <c r="G98" s="54"/>
      <c r="H98" s="54">
        <v>555491.80000000005</v>
      </c>
      <c r="I98" s="7" t="e">
        <f t="shared" si="20"/>
        <v>#DIV/0!</v>
      </c>
    </row>
    <row r="99" spans="2:9" ht="30" customHeight="1" x14ac:dyDescent="0.3">
      <c r="B99" s="73"/>
      <c r="C99" s="74"/>
      <c r="D99" s="75">
        <v>3114</v>
      </c>
      <c r="E99" s="49" t="s">
        <v>85</v>
      </c>
      <c r="F99" s="72"/>
      <c r="G99" s="72"/>
      <c r="H99" s="72">
        <v>50152.85</v>
      </c>
      <c r="I99" s="7"/>
    </row>
    <row r="100" spans="2:9" ht="30" customHeight="1" x14ac:dyDescent="0.3">
      <c r="B100" s="73"/>
      <c r="C100" s="74"/>
      <c r="D100" s="75">
        <v>3132</v>
      </c>
      <c r="E100" s="105" t="s">
        <v>157</v>
      </c>
      <c r="F100" s="72"/>
      <c r="G100" s="72"/>
      <c r="H100" s="72">
        <v>90038.73</v>
      </c>
      <c r="I100" s="7"/>
    </row>
    <row r="101" spans="2:9" ht="30" customHeight="1" x14ac:dyDescent="0.3">
      <c r="B101" s="73"/>
      <c r="C101" s="74">
        <v>32</v>
      </c>
      <c r="D101" s="75"/>
      <c r="E101" s="105" t="s">
        <v>11</v>
      </c>
      <c r="F101" s="72">
        <f>F102</f>
        <v>0</v>
      </c>
      <c r="G101" s="72">
        <f t="shared" ref="G101:H101" si="23">G102</f>
        <v>0</v>
      </c>
      <c r="H101" s="72">
        <f t="shared" si="23"/>
        <v>12232.42</v>
      </c>
      <c r="I101" s="7" t="e">
        <f t="shared" ref="I101:I102" si="24">H101/G101*100</f>
        <v>#DIV/0!</v>
      </c>
    </row>
    <row r="102" spans="2:9" ht="30" customHeight="1" x14ac:dyDescent="0.3">
      <c r="B102" s="73"/>
      <c r="C102" s="74"/>
      <c r="D102" s="75">
        <v>3212</v>
      </c>
      <c r="E102" s="105" t="s">
        <v>158</v>
      </c>
      <c r="F102" s="72">
        <v>0</v>
      </c>
      <c r="G102" s="54"/>
      <c r="H102" s="54">
        <v>12232.42</v>
      </c>
      <c r="I102" s="7" t="e">
        <f t="shared" si="24"/>
        <v>#DIV/0!</v>
      </c>
    </row>
    <row r="103" spans="2:9" s="61" customFormat="1" ht="30" customHeight="1" x14ac:dyDescent="0.3">
      <c r="B103" s="76">
        <v>4003</v>
      </c>
      <c r="C103" s="77"/>
      <c r="D103" s="78"/>
      <c r="E103" s="79" t="s">
        <v>194</v>
      </c>
      <c r="F103" s="80"/>
      <c r="G103" s="64"/>
      <c r="H103" s="64">
        <f>H104+H117</f>
        <v>173073.75</v>
      </c>
      <c r="I103" s="107"/>
    </row>
    <row r="104" spans="2:9" s="61" customFormat="1" ht="30" customHeight="1" x14ac:dyDescent="0.3">
      <c r="B104" s="138" t="s">
        <v>155</v>
      </c>
      <c r="C104" s="138"/>
      <c r="D104" s="138"/>
      <c r="E104" s="108" t="s">
        <v>156</v>
      </c>
      <c r="F104" s="80"/>
      <c r="G104" s="64"/>
      <c r="H104" s="64">
        <f>H105+H109+H113</f>
        <v>133708.75</v>
      </c>
      <c r="I104" s="107"/>
    </row>
    <row r="105" spans="2:9" s="61" customFormat="1" ht="30" customHeight="1" x14ac:dyDescent="0.3">
      <c r="B105" s="139" t="s">
        <v>204</v>
      </c>
      <c r="C105" s="140"/>
      <c r="D105" s="78"/>
      <c r="E105" s="79" t="s">
        <v>196</v>
      </c>
      <c r="F105" s="80"/>
      <c r="G105" s="64"/>
      <c r="H105" s="64">
        <f>H106</f>
        <v>37178.75</v>
      </c>
      <c r="I105" s="107"/>
    </row>
    <row r="106" spans="2:9" ht="30" customHeight="1" x14ac:dyDescent="0.3">
      <c r="B106" s="73">
        <v>4</v>
      </c>
      <c r="C106" s="74"/>
      <c r="D106" s="75"/>
      <c r="E106" s="105" t="s">
        <v>6</v>
      </c>
      <c r="F106" s="72"/>
      <c r="G106" s="54"/>
      <c r="H106" s="54">
        <f>H107</f>
        <v>37178.75</v>
      </c>
      <c r="I106" s="7"/>
    </row>
    <row r="107" spans="2:9" ht="30" customHeight="1" x14ac:dyDescent="0.3">
      <c r="B107" s="73"/>
      <c r="C107" s="74">
        <v>42</v>
      </c>
      <c r="D107" s="75"/>
      <c r="E107" s="105" t="s">
        <v>120</v>
      </c>
      <c r="F107" s="72"/>
      <c r="G107" s="54"/>
      <c r="H107" s="54">
        <f>H108</f>
        <v>37178.75</v>
      </c>
      <c r="I107" s="7"/>
    </row>
    <row r="108" spans="2:9" ht="30" customHeight="1" x14ac:dyDescent="0.3">
      <c r="B108" s="73"/>
      <c r="C108" s="74"/>
      <c r="D108" s="75">
        <v>4511</v>
      </c>
      <c r="E108" s="105" t="s">
        <v>124</v>
      </c>
      <c r="F108" s="72"/>
      <c r="G108" s="54"/>
      <c r="H108" s="54">
        <v>37178.75</v>
      </c>
      <c r="I108" s="7"/>
    </row>
    <row r="109" spans="2:9" s="61" customFormat="1" ht="30" customHeight="1" x14ac:dyDescent="0.3">
      <c r="B109" s="139" t="s">
        <v>195</v>
      </c>
      <c r="C109" s="140"/>
      <c r="D109" s="78"/>
      <c r="E109" s="79" t="s">
        <v>196</v>
      </c>
      <c r="F109" s="80"/>
      <c r="G109" s="64"/>
      <c r="H109" s="64">
        <f>H110</f>
        <v>78630</v>
      </c>
      <c r="I109" s="107"/>
    </row>
    <row r="110" spans="2:9" ht="30" customHeight="1" x14ac:dyDescent="0.3">
      <c r="B110" s="73">
        <v>4</v>
      </c>
      <c r="C110" s="74"/>
      <c r="D110" s="75"/>
      <c r="E110" s="105" t="s">
        <v>6</v>
      </c>
      <c r="F110" s="72"/>
      <c r="G110" s="54"/>
      <c r="H110" s="54">
        <f>H111</f>
        <v>78630</v>
      </c>
      <c r="I110" s="7"/>
    </row>
    <row r="111" spans="2:9" ht="30" customHeight="1" x14ac:dyDescent="0.3">
      <c r="B111" s="73"/>
      <c r="C111" s="74">
        <v>42</v>
      </c>
      <c r="D111" s="75"/>
      <c r="E111" s="105" t="s">
        <v>120</v>
      </c>
      <c r="F111" s="72"/>
      <c r="G111" s="54"/>
      <c r="H111" s="54">
        <f>H112</f>
        <v>78630</v>
      </c>
      <c r="I111" s="7"/>
    </row>
    <row r="112" spans="2:9" ht="30" customHeight="1" x14ac:dyDescent="0.3">
      <c r="B112" s="73"/>
      <c r="C112" s="74"/>
      <c r="D112" s="75">
        <v>4511</v>
      </c>
      <c r="E112" s="105" t="s">
        <v>124</v>
      </c>
      <c r="F112" s="72"/>
      <c r="G112" s="54"/>
      <c r="H112" s="54">
        <v>78630</v>
      </c>
      <c r="I112" s="7"/>
    </row>
    <row r="113" spans="2:9" s="61" customFormat="1" ht="30" customHeight="1" x14ac:dyDescent="0.3">
      <c r="B113" s="139" t="s">
        <v>197</v>
      </c>
      <c r="C113" s="140"/>
      <c r="D113" s="78"/>
      <c r="E113" s="79" t="s">
        <v>198</v>
      </c>
      <c r="F113" s="80"/>
      <c r="G113" s="64"/>
      <c r="H113" s="64">
        <f>H114</f>
        <v>17900</v>
      </c>
      <c r="I113" s="107"/>
    </row>
    <row r="114" spans="2:9" ht="30" customHeight="1" x14ac:dyDescent="0.3">
      <c r="B114" s="73">
        <v>4</v>
      </c>
      <c r="C114" s="74"/>
      <c r="D114" s="75"/>
      <c r="E114" s="105" t="s">
        <v>6</v>
      </c>
      <c r="F114" s="72"/>
      <c r="G114" s="54"/>
      <c r="H114" s="54">
        <f>H115</f>
        <v>17900</v>
      </c>
      <c r="I114" s="7"/>
    </row>
    <row r="115" spans="2:9" ht="30" customHeight="1" x14ac:dyDescent="0.3">
      <c r="B115" s="73"/>
      <c r="C115" s="74">
        <v>42</v>
      </c>
      <c r="D115" s="75"/>
      <c r="E115" s="105" t="s">
        <v>120</v>
      </c>
      <c r="F115" s="72"/>
      <c r="G115" s="54"/>
      <c r="H115" s="54">
        <f>H116</f>
        <v>17900</v>
      </c>
      <c r="I115" s="7"/>
    </row>
    <row r="116" spans="2:9" ht="30" customHeight="1" x14ac:dyDescent="0.3">
      <c r="B116" s="73"/>
      <c r="C116" s="74"/>
      <c r="D116" s="75">
        <v>4231</v>
      </c>
      <c r="E116" s="105" t="s">
        <v>126</v>
      </c>
      <c r="F116" s="72"/>
      <c r="G116" s="54"/>
      <c r="H116" s="54">
        <v>17900</v>
      </c>
      <c r="I116" s="7"/>
    </row>
    <row r="117" spans="2:9" s="61" customFormat="1" ht="30" customHeight="1" x14ac:dyDescent="0.3">
      <c r="B117" s="138" t="s">
        <v>161</v>
      </c>
      <c r="C117" s="138"/>
      <c r="D117" s="138"/>
      <c r="E117" s="108" t="s">
        <v>156</v>
      </c>
      <c r="F117" s="80"/>
      <c r="G117" s="64"/>
      <c r="H117" s="64">
        <f>H118+H122+H126</f>
        <v>39365</v>
      </c>
      <c r="I117" s="107"/>
    </row>
    <row r="118" spans="2:9" s="61" customFormat="1" ht="30" customHeight="1" x14ac:dyDescent="0.3">
      <c r="B118" s="139" t="s">
        <v>204</v>
      </c>
      <c r="C118" s="140"/>
      <c r="D118" s="78"/>
      <c r="E118" s="79" t="s">
        <v>196</v>
      </c>
      <c r="F118" s="80"/>
      <c r="G118" s="64"/>
      <c r="H118" s="64">
        <f>H119</f>
        <v>39365</v>
      </c>
      <c r="I118" s="107"/>
    </row>
    <row r="119" spans="2:9" ht="30" customHeight="1" x14ac:dyDescent="0.3">
      <c r="B119" s="73">
        <v>4</v>
      </c>
      <c r="C119" s="74"/>
      <c r="D119" s="75"/>
      <c r="E119" s="105" t="s">
        <v>6</v>
      </c>
      <c r="F119" s="72"/>
      <c r="G119" s="54"/>
      <c r="H119" s="54">
        <f>H120</f>
        <v>39365</v>
      </c>
      <c r="I119" s="7"/>
    </row>
    <row r="120" spans="2:9" ht="30" customHeight="1" x14ac:dyDescent="0.3">
      <c r="B120" s="73"/>
      <c r="C120" s="74">
        <v>42</v>
      </c>
      <c r="D120" s="75"/>
      <c r="E120" s="105" t="s">
        <v>120</v>
      </c>
      <c r="F120" s="72"/>
      <c r="G120" s="54"/>
      <c r="H120" s="54">
        <f>H121</f>
        <v>39365</v>
      </c>
      <c r="I120" s="7"/>
    </row>
    <row r="121" spans="2:9" ht="30" customHeight="1" x14ac:dyDescent="0.3">
      <c r="B121" s="73"/>
      <c r="C121" s="74"/>
      <c r="D121" s="75">
        <v>4511</v>
      </c>
      <c r="E121" s="105" t="s">
        <v>124</v>
      </c>
      <c r="F121" s="72"/>
      <c r="G121" s="54"/>
      <c r="H121" s="54">
        <v>39365</v>
      </c>
      <c r="I121" s="7"/>
    </row>
  </sheetData>
  <mergeCells count="17">
    <mergeCell ref="B9:E9"/>
    <mergeCell ref="B12:D12"/>
    <mergeCell ref="B13:D13"/>
    <mergeCell ref="B53:D53"/>
    <mergeCell ref="B94:D94"/>
    <mergeCell ref="B2:I2"/>
    <mergeCell ref="B4:I4"/>
    <mergeCell ref="B6:E6"/>
    <mergeCell ref="B7:E7"/>
    <mergeCell ref="B8:E8"/>
    <mergeCell ref="B117:D117"/>
    <mergeCell ref="B118:C118"/>
    <mergeCell ref="B10:E10"/>
    <mergeCell ref="B109:C109"/>
    <mergeCell ref="B113:C113"/>
    <mergeCell ref="B104:D104"/>
    <mergeCell ref="B105:C105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Vera Filipović</cp:lastModifiedBy>
  <cp:lastPrinted>2026-02-16T08:06:00Z</cp:lastPrinted>
  <dcterms:created xsi:type="dcterms:W3CDTF">2022-08-12T12:51:27Z</dcterms:created>
  <dcterms:modified xsi:type="dcterms:W3CDTF">2026-02-27T12:10:16Z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